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87" i="1" l="1"/>
  <c r="I113" i="1" s="1"/>
  <c r="I990" i="1"/>
  <c r="I991" i="1"/>
  <c r="I994" i="1"/>
  <c r="I995" i="1"/>
  <c r="I996" i="1"/>
  <c r="I999" i="1"/>
  <c r="I1000" i="1"/>
  <c r="I1001" i="1"/>
  <c r="I932" i="1"/>
  <c r="I933" i="1"/>
  <c r="I934" i="1"/>
  <c r="I935" i="1"/>
  <c r="I936" i="1"/>
  <c r="I938" i="1"/>
  <c r="I939" i="1"/>
  <c r="I941" i="1"/>
  <c r="I942" i="1"/>
  <c r="I943" i="1"/>
  <c r="I945" i="1"/>
  <c r="I947" i="1"/>
  <c r="I949" i="1"/>
  <c r="I880" i="1"/>
  <c r="I881" i="1"/>
  <c r="I882" i="1"/>
  <c r="I883" i="1"/>
  <c r="I884" i="1"/>
  <c r="I886" i="1"/>
  <c r="I888" i="1"/>
  <c r="I889" i="1"/>
  <c r="I891" i="1"/>
  <c r="I892" i="1"/>
  <c r="I893" i="1"/>
  <c r="I895" i="1"/>
  <c r="I897" i="1"/>
  <c r="I898" i="1"/>
  <c r="I900" i="1"/>
  <c r="I830" i="1"/>
  <c r="I831" i="1"/>
  <c r="I832" i="1"/>
  <c r="I833" i="1"/>
  <c r="I834" i="1"/>
  <c r="I836" i="1"/>
  <c r="I838" i="1"/>
  <c r="I839" i="1"/>
  <c r="I840" i="1"/>
  <c r="I841" i="1"/>
  <c r="I843" i="1"/>
  <c r="I844" i="1"/>
  <c r="I845" i="1"/>
  <c r="I847" i="1"/>
  <c r="I848" i="1"/>
  <c r="I850" i="1"/>
  <c r="I851" i="1"/>
  <c r="I853" i="1"/>
  <c r="I779" i="1"/>
  <c r="I780" i="1"/>
  <c r="I781" i="1"/>
  <c r="I782" i="1"/>
  <c r="I783" i="1"/>
  <c r="I785" i="1"/>
  <c r="I787" i="1"/>
  <c r="I788" i="1"/>
  <c r="I790" i="1"/>
  <c r="I791" i="1"/>
  <c r="I792" i="1"/>
  <c r="I794" i="1"/>
  <c r="I795" i="1"/>
  <c r="I797" i="1"/>
  <c r="I798" i="1"/>
  <c r="I800" i="1"/>
  <c r="I727" i="1"/>
  <c r="I728" i="1"/>
  <c r="I729" i="1"/>
  <c r="I730" i="1"/>
  <c r="I731" i="1"/>
  <c r="I733" i="1"/>
  <c r="I735" i="1"/>
  <c r="I736" i="1"/>
  <c r="I738" i="1"/>
  <c r="I739" i="1"/>
  <c r="I740" i="1"/>
  <c r="I741" i="1"/>
  <c r="I743" i="1"/>
  <c r="I744" i="1"/>
  <c r="I746" i="1"/>
  <c r="I747" i="1"/>
  <c r="I749" i="1"/>
  <c r="I676" i="1"/>
  <c r="I677" i="1"/>
  <c r="I678" i="1"/>
  <c r="I679" i="1"/>
  <c r="I680" i="1"/>
  <c r="I682" i="1"/>
  <c r="I684" i="1"/>
  <c r="I685" i="1"/>
  <c r="I687" i="1"/>
  <c r="I688" i="1"/>
  <c r="I689" i="1"/>
  <c r="I690" i="1"/>
  <c r="I81" i="1" s="1"/>
  <c r="I691" i="1"/>
  <c r="I692" i="1"/>
  <c r="I694" i="1"/>
  <c r="I696" i="1"/>
  <c r="I697" i="1"/>
  <c r="I94" i="1" s="1"/>
  <c r="I698" i="1"/>
  <c r="I700" i="1"/>
  <c r="I702" i="1"/>
  <c r="I703" i="1"/>
  <c r="I704" i="1"/>
  <c r="I705" i="1"/>
  <c r="I121" i="1" s="1"/>
  <c r="I625" i="1"/>
  <c r="I626" i="1"/>
  <c r="I627" i="1"/>
  <c r="I628" i="1"/>
  <c r="I629" i="1"/>
  <c r="I631" i="1"/>
  <c r="I633" i="1"/>
  <c r="I634" i="1"/>
  <c r="I636" i="1"/>
  <c r="I637" i="1"/>
  <c r="I638" i="1"/>
  <c r="I639" i="1"/>
  <c r="I641" i="1"/>
  <c r="I643" i="1"/>
  <c r="I645" i="1"/>
  <c r="I573" i="1"/>
  <c r="I574" i="1"/>
  <c r="I575" i="1"/>
  <c r="I576" i="1"/>
  <c r="I577" i="1"/>
  <c r="I579" i="1"/>
  <c r="I581" i="1"/>
  <c r="I582" i="1"/>
  <c r="I584" i="1"/>
  <c r="I585" i="1"/>
  <c r="I586" i="1"/>
  <c r="I588" i="1"/>
  <c r="I590" i="1"/>
  <c r="I91" i="1" s="1"/>
  <c r="I90" i="1" s="1"/>
  <c r="I592" i="1"/>
  <c r="I593" i="1"/>
  <c r="I595" i="1"/>
  <c r="I523" i="1"/>
  <c r="I524" i="1"/>
  <c r="I525" i="1"/>
  <c r="I526" i="1"/>
  <c r="I527" i="1"/>
  <c r="I529" i="1"/>
  <c r="I530" i="1"/>
  <c r="I70" i="1" s="1"/>
  <c r="I532" i="1"/>
  <c r="I533" i="1"/>
  <c r="I535" i="1"/>
  <c r="I536" i="1"/>
  <c r="I537" i="1"/>
  <c r="I538" i="1"/>
  <c r="I540" i="1"/>
  <c r="I542" i="1"/>
  <c r="I543" i="1"/>
  <c r="I544" i="1"/>
  <c r="I545" i="1"/>
  <c r="I546" i="1"/>
  <c r="I548" i="1"/>
  <c r="I549" i="1"/>
  <c r="I550" i="1"/>
  <c r="I551" i="1"/>
  <c r="I552" i="1"/>
  <c r="I105" i="1" s="1"/>
  <c r="I553" i="1"/>
  <c r="I554" i="1"/>
  <c r="I556" i="1"/>
  <c r="I471" i="1"/>
  <c r="I472" i="1"/>
  <c r="I473" i="1"/>
  <c r="I474" i="1"/>
  <c r="I475" i="1"/>
  <c r="I477" i="1"/>
  <c r="I478" i="1"/>
  <c r="I479" i="1"/>
  <c r="I481" i="1"/>
  <c r="I482" i="1"/>
  <c r="I483" i="1"/>
  <c r="I485" i="1"/>
  <c r="I86" i="1" s="1"/>
  <c r="I487" i="1"/>
  <c r="I488" i="1"/>
  <c r="I489" i="1"/>
  <c r="I490" i="1"/>
  <c r="I491" i="1"/>
  <c r="I493" i="1"/>
  <c r="I494" i="1"/>
  <c r="I496" i="1"/>
  <c r="I421" i="1"/>
  <c r="I422" i="1"/>
  <c r="I423" i="1"/>
  <c r="I424" i="1"/>
  <c r="I425" i="1"/>
  <c r="I427" i="1"/>
  <c r="I429" i="1"/>
  <c r="I430" i="1"/>
  <c r="I432" i="1"/>
  <c r="I433" i="1"/>
  <c r="I434" i="1"/>
  <c r="I436" i="1"/>
  <c r="I438" i="1"/>
  <c r="I439" i="1"/>
  <c r="I441" i="1"/>
  <c r="I368" i="1"/>
  <c r="I369" i="1"/>
  <c r="I370" i="1"/>
  <c r="I371" i="1"/>
  <c r="I372" i="1"/>
  <c r="I374" i="1"/>
  <c r="I376" i="1"/>
  <c r="I377" i="1"/>
  <c r="I378" i="1"/>
  <c r="I380" i="1"/>
  <c r="I381" i="1"/>
  <c r="I382" i="1"/>
  <c r="I383" i="1"/>
  <c r="I80" i="1" s="1"/>
  <c r="I384" i="1"/>
  <c r="I385" i="1"/>
  <c r="I387" i="1"/>
  <c r="I389" i="1"/>
  <c r="I89" i="1" s="1"/>
  <c r="I88" i="1" s="1"/>
  <c r="I391" i="1"/>
  <c r="I95" i="1" s="1"/>
  <c r="I392" i="1"/>
  <c r="I393" i="1"/>
  <c r="I395" i="1"/>
  <c r="I101" i="1" s="1"/>
  <c r="I100" i="1" s="1"/>
  <c r="I397" i="1"/>
  <c r="I398" i="1"/>
  <c r="I399" i="1"/>
  <c r="I400" i="1"/>
  <c r="I401" i="1"/>
  <c r="I402" i="1"/>
  <c r="I403" i="1"/>
  <c r="I404" i="1"/>
  <c r="I405" i="1"/>
  <c r="I406" i="1"/>
  <c r="I408" i="1"/>
  <c r="I118" i="1" s="1"/>
  <c r="I117" i="1" s="1"/>
  <c r="I410" i="1"/>
  <c r="I319" i="1"/>
  <c r="I320" i="1"/>
  <c r="I321" i="1"/>
  <c r="I322" i="1"/>
  <c r="I323" i="1"/>
  <c r="I325" i="1"/>
  <c r="I327" i="1"/>
  <c r="I328" i="1"/>
  <c r="I329" i="1"/>
  <c r="I331" i="1"/>
  <c r="I332" i="1"/>
  <c r="I333" i="1"/>
  <c r="I334" i="1"/>
  <c r="I336" i="1"/>
  <c r="I338" i="1"/>
  <c r="I339" i="1"/>
  <c r="I341" i="1"/>
  <c r="I99" i="1" s="1"/>
  <c r="I98" i="1" s="1"/>
  <c r="I343" i="1"/>
  <c r="I344" i="1"/>
  <c r="I345" i="1"/>
  <c r="I347" i="1"/>
  <c r="I290" i="1"/>
  <c r="I291" i="1"/>
  <c r="I292" i="1"/>
  <c r="I293" i="1"/>
  <c r="I294" i="1"/>
  <c r="I296" i="1"/>
  <c r="I297" i="1"/>
  <c r="I299" i="1"/>
  <c r="I300" i="1"/>
  <c r="I301" i="1"/>
  <c r="I303" i="1"/>
  <c r="I305" i="1"/>
  <c r="I306" i="1"/>
  <c r="I308" i="1"/>
  <c r="I264" i="1"/>
  <c r="I265" i="1"/>
  <c r="I266" i="1"/>
  <c r="I267" i="1"/>
  <c r="I268" i="1"/>
  <c r="I270" i="1"/>
  <c r="I272" i="1"/>
  <c r="I273" i="1"/>
  <c r="I275" i="1"/>
  <c r="I276" i="1"/>
  <c r="I277" i="1"/>
  <c r="I279" i="1"/>
  <c r="I281" i="1"/>
  <c r="I283" i="1"/>
  <c r="I250" i="1"/>
  <c r="I217" i="1"/>
  <c r="I218" i="1"/>
  <c r="I219" i="1"/>
  <c r="I220" i="1"/>
  <c r="I221" i="1"/>
  <c r="I223" i="1"/>
  <c r="I224" i="1"/>
  <c r="I69" i="1" s="1"/>
  <c r="I226" i="1"/>
  <c r="I227" i="1"/>
  <c r="I229" i="1"/>
  <c r="I230" i="1"/>
  <c r="I231" i="1"/>
  <c r="I232" i="1"/>
  <c r="I233" i="1"/>
  <c r="I234" i="1"/>
  <c r="I235" i="1"/>
  <c r="I236" i="1"/>
  <c r="I238" i="1"/>
  <c r="I239" i="1"/>
  <c r="I241" i="1"/>
  <c r="I242" i="1"/>
  <c r="I244" i="1"/>
  <c r="I245" i="1"/>
  <c r="I246" i="1"/>
  <c r="I247" i="1"/>
  <c r="I248" i="1"/>
  <c r="I168" i="1"/>
  <c r="I169" i="1"/>
  <c r="I170" i="1"/>
  <c r="I171" i="1"/>
  <c r="I172" i="1"/>
  <c r="I174" i="1"/>
  <c r="I176" i="1"/>
  <c r="I177" i="1"/>
  <c r="I73" i="1" s="1"/>
  <c r="I178" i="1"/>
  <c r="I180" i="1"/>
  <c r="I181" i="1"/>
  <c r="I182" i="1"/>
  <c r="I183" i="1"/>
  <c r="I184" i="1"/>
  <c r="I83" i="1" s="1"/>
  <c r="I185" i="1"/>
  <c r="I187" i="1"/>
  <c r="I188" i="1"/>
  <c r="I190" i="1"/>
  <c r="I191" i="1"/>
  <c r="I192" i="1"/>
  <c r="I193" i="1"/>
  <c r="I195" i="1"/>
  <c r="I103" i="1" s="1"/>
  <c r="I196" i="1"/>
  <c r="I107" i="1" s="1"/>
  <c r="I197" i="1"/>
  <c r="I198" i="1"/>
  <c r="I199" i="1"/>
  <c r="I201" i="1"/>
  <c r="I203" i="1"/>
  <c r="I123" i="1" s="1"/>
  <c r="I122" i="1" s="1"/>
  <c r="I205" i="1"/>
  <c r="I125" i="1" s="1"/>
  <c r="I124" i="1" s="1"/>
  <c r="I15" i="1"/>
  <c r="I16" i="1"/>
  <c r="I17" i="1"/>
  <c r="I18" i="1"/>
  <c r="I20" i="1"/>
  <c r="I21" i="1"/>
  <c r="I23" i="1"/>
  <c r="I24" i="1"/>
  <c r="I25" i="1"/>
  <c r="I26" i="1"/>
  <c r="I28" i="1"/>
  <c r="I29" i="1"/>
  <c r="I30" i="1"/>
  <c r="I32" i="1"/>
  <c r="I34" i="1"/>
  <c r="I36" i="1"/>
  <c r="I37" i="1"/>
  <c r="I38" i="1"/>
  <c r="I40" i="1"/>
  <c r="H998" i="1"/>
  <c r="H115" i="1" s="1"/>
  <c r="H993" i="1"/>
  <c r="H989" i="1"/>
  <c r="H986" i="1"/>
  <c r="H948" i="1"/>
  <c r="H946" i="1"/>
  <c r="H944" i="1"/>
  <c r="H940" i="1"/>
  <c r="H937" i="1"/>
  <c r="H931" i="1"/>
  <c r="H899" i="1"/>
  <c r="H896" i="1"/>
  <c r="H894" i="1"/>
  <c r="H890" i="1"/>
  <c r="H887" i="1"/>
  <c r="H885" i="1"/>
  <c r="H879" i="1"/>
  <c r="H852" i="1"/>
  <c r="H849" i="1"/>
  <c r="H846" i="1"/>
  <c r="H842" i="1"/>
  <c r="H837" i="1"/>
  <c r="H835" i="1"/>
  <c r="H829" i="1"/>
  <c r="H799" i="1"/>
  <c r="H796" i="1"/>
  <c r="H793" i="1"/>
  <c r="H789" i="1"/>
  <c r="H786" i="1"/>
  <c r="H784" i="1"/>
  <c r="H778" i="1"/>
  <c r="H748" i="1"/>
  <c r="H745" i="1"/>
  <c r="H742" i="1"/>
  <c r="H737" i="1"/>
  <c r="H734" i="1"/>
  <c r="H732" i="1"/>
  <c r="H726" i="1"/>
  <c r="H701" i="1"/>
  <c r="H699" i="1"/>
  <c r="H695" i="1"/>
  <c r="H693" i="1"/>
  <c r="H686" i="1"/>
  <c r="H683" i="1"/>
  <c r="H681" i="1"/>
  <c r="H675" i="1"/>
  <c r="H644" i="1"/>
  <c r="H642" i="1"/>
  <c r="H640" i="1"/>
  <c r="H635" i="1"/>
  <c r="H632" i="1"/>
  <c r="H630" i="1"/>
  <c r="H624" i="1"/>
  <c r="H594" i="1"/>
  <c r="H591" i="1"/>
  <c r="H589" i="1"/>
  <c r="H587" i="1"/>
  <c r="H583" i="1"/>
  <c r="H580" i="1"/>
  <c r="H578" i="1"/>
  <c r="H572" i="1"/>
  <c r="H555" i="1"/>
  <c r="H547" i="1"/>
  <c r="H541" i="1"/>
  <c r="H539" i="1"/>
  <c r="H534" i="1"/>
  <c r="H531" i="1"/>
  <c r="H528" i="1"/>
  <c r="H522" i="1"/>
  <c r="H495" i="1"/>
  <c r="H492" i="1"/>
  <c r="H486" i="1"/>
  <c r="H484" i="1"/>
  <c r="H480" i="1"/>
  <c r="H476" i="1"/>
  <c r="H470" i="1"/>
  <c r="H440" i="1"/>
  <c r="H437" i="1"/>
  <c r="H435" i="1"/>
  <c r="H431" i="1"/>
  <c r="H428" i="1"/>
  <c r="H426" i="1"/>
  <c r="H420" i="1"/>
  <c r="H409" i="1"/>
  <c r="H407" i="1"/>
  <c r="H396" i="1"/>
  <c r="H394" i="1"/>
  <c r="H390" i="1"/>
  <c r="H388" i="1"/>
  <c r="H386" i="1"/>
  <c r="H379" i="1"/>
  <c r="H375" i="1"/>
  <c r="H373" i="1"/>
  <c r="H367" i="1"/>
  <c r="H346" i="1"/>
  <c r="H342" i="1"/>
  <c r="H340" i="1"/>
  <c r="H337" i="1"/>
  <c r="H335" i="1"/>
  <c r="H330" i="1"/>
  <c r="H326" i="1"/>
  <c r="H324" i="1"/>
  <c r="H318" i="1"/>
  <c r="H307" i="1"/>
  <c r="H304" i="1"/>
  <c r="H302" i="1"/>
  <c r="H298" i="1"/>
  <c r="H295" i="1"/>
  <c r="H289" i="1"/>
  <c r="H282" i="1"/>
  <c r="H280" i="1"/>
  <c r="H278" i="1"/>
  <c r="H274" i="1"/>
  <c r="H271" i="1"/>
  <c r="H269" i="1"/>
  <c r="H263" i="1"/>
  <c r="H249" i="1"/>
  <c r="H243" i="1"/>
  <c r="H240" i="1"/>
  <c r="H237" i="1"/>
  <c r="H228" i="1"/>
  <c r="H225" i="1"/>
  <c r="H222" i="1"/>
  <c r="H216" i="1"/>
  <c r="H204" i="1"/>
  <c r="H202" i="1"/>
  <c r="H200" i="1"/>
  <c r="H194" i="1"/>
  <c r="H189" i="1"/>
  <c r="H186" i="1"/>
  <c r="H179" i="1"/>
  <c r="H175" i="1"/>
  <c r="H173" i="1"/>
  <c r="H167" i="1"/>
  <c r="H125" i="1"/>
  <c r="H124" i="1" s="1"/>
  <c r="H123" i="1"/>
  <c r="H122" i="1" s="1"/>
  <c r="H121" i="1"/>
  <c r="H120" i="1"/>
  <c r="H118" i="1"/>
  <c r="H117" i="1" s="1"/>
  <c r="H116" i="1"/>
  <c r="H114" i="1"/>
  <c r="H113" i="1"/>
  <c r="H111" i="1"/>
  <c r="H110" i="1" s="1"/>
  <c r="H109" i="1"/>
  <c r="H108" i="1"/>
  <c r="H107" i="1"/>
  <c r="H106" i="1"/>
  <c r="H105" i="1"/>
  <c r="H104" i="1"/>
  <c r="H103" i="1"/>
  <c r="H101" i="1"/>
  <c r="H100" i="1" s="1"/>
  <c r="H99" i="1"/>
  <c r="H98" i="1" s="1"/>
  <c r="H97" i="1"/>
  <c r="H96" i="1"/>
  <c r="H95" i="1"/>
  <c r="H94" i="1"/>
  <c r="H93" i="1"/>
  <c r="H91" i="1"/>
  <c r="H90" i="1" s="1"/>
  <c r="H89" i="1"/>
  <c r="H88" i="1" s="1"/>
  <c r="H87" i="1"/>
  <c r="H86" i="1"/>
  <c r="H84" i="1"/>
  <c r="H83" i="1"/>
  <c r="H82" i="1"/>
  <c r="H81" i="1"/>
  <c r="H80" i="1"/>
  <c r="H79" i="1"/>
  <c r="H78" i="1"/>
  <c r="H77" i="1"/>
  <c r="H75" i="1"/>
  <c r="H74" i="1"/>
  <c r="H73" i="1"/>
  <c r="H72" i="1"/>
  <c r="H70" i="1"/>
  <c r="H69" i="1"/>
  <c r="H68" i="1"/>
  <c r="H66" i="1"/>
  <c r="H65" i="1"/>
  <c r="H64" i="1"/>
  <c r="H63" i="1"/>
  <c r="H62" i="1"/>
  <c r="H39" i="1"/>
  <c r="H35" i="1"/>
  <c r="H33" i="1"/>
  <c r="H31" i="1"/>
  <c r="H27" i="1"/>
  <c r="H22" i="1"/>
  <c r="H19" i="1"/>
  <c r="H14" i="1"/>
  <c r="G116" i="1"/>
  <c r="G993" i="1"/>
  <c r="G93" i="1"/>
  <c r="G946" i="1"/>
  <c r="G111" i="1"/>
  <c r="G27" i="1"/>
  <c r="G22" i="1"/>
  <c r="G19" i="1"/>
  <c r="G14" i="1"/>
  <c r="G396" i="1"/>
  <c r="G114" i="1"/>
  <c r="G113" i="1"/>
  <c r="G998" i="1"/>
  <c r="G115" i="1" s="1"/>
  <c r="G989" i="1"/>
  <c r="G986" i="1"/>
  <c r="G940" i="1"/>
  <c r="G931" i="1"/>
  <c r="G896" i="1"/>
  <c r="G890" i="1"/>
  <c r="G887" i="1"/>
  <c r="G879" i="1"/>
  <c r="G849" i="1"/>
  <c r="G846" i="1"/>
  <c r="G842" i="1"/>
  <c r="G837" i="1"/>
  <c r="G829" i="1"/>
  <c r="G796" i="1"/>
  <c r="G789" i="1"/>
  <c r="G786" i="1"/>
  <c r="G778" i="1"/>
  <c r="G748" i="1"/>
  <c r="G745" i="1"/>
  <c r="G742" i="1"/>
  <c r="G737" i="1"/>
  <c r="G734" i="1"/>
  <c r="G726" i="1"/>
  <c r="G701" i="1"/>
  <c r="G695" i="1"/>
  <c r="G686" i="1"/>
  <c r="G683" i="1"/>
  <c r="G675" i="1"/>
  <c r="G635" i="1"/>
  <c r="G632" i="1"/>
  <c r="G624" i="1"/>
  <c r="G591" i="1"/>
  <c r="G583" i="1"/>
  <c r="G580" i="1"/>
  <c r="G578" i="1"/>
  <c r="G572" i="1"/>
  <c r="G547" i="1"/>
  <c r="G541" i="1"/>
  <c r="G534" i="1"/>
  <c r="G531" i="1"/>
  <c r="G528" i="1"/>
  <c r="G522" i="1"/>
  <c r="G492" i="1"/>
  <c r="G486" i="1"/>
  <c r="G484" i="1"/>
  <c r="G480" i="1"/>
  <c r="G476" i="1"/>
  <c r="G470" i="1"/>
  <c r="G437" i="1"/>
  <c r="G431" i="1"/>
  <c r="G428" i="1"/>
  <c r="G420" i="1"/>
  <c r="G390" i="1"/>
  <c r="G379" i="1"/>
  <c r="G375" i="1"/>
  <c r="G367" i="1"/>
  <c r="G342" i="1"/>
  <c r="G337" i="1"/>
  <c r="G330" i="1"/>
  <c r="G326" i="1"/>
  <c r="G324" i="1"/>
  <c r="G318" i="1"/>
  <c r="G304" i="1"/>
  <c r="G302" i="1"/>
  <c r="G298" i="1"/>
  <c r="G295" i="1"/>
  <c r="G289" i="1"/>
  <c r="G274" i="1"/>
  <c r="G271" i="1"/>
  <c r="G263" i="1"/>
  <c r="G243" i="1"/>
  <c r="G249" i="1"/>
  <c r="G240" i="1"/>
  <c r="G237" i="1"/>
  <c r="G228" i="1"/>
  <c r="G225" i="1"/>
  <c r="G222" i="1"/>
  <c r="G216" i="1"/>
  <c r="G189" i="1"/>
  <c r="G204" i="1"/>
  <c r="G202" i="1"/>
  <c r="G200" i="1"/>
  <c r="G194" i="1"/>
  <c r="G186" i="1"/>
  <c r="G179" i="1"/>
  <c r="G175" i="1"/>
  <c r="G173" i="1"/>
  <c r="G167" i="1"/>
  <c r="G97" i="1"/>
  <c r="G125" i="1"/>
  <c r="G123" i="1"/>
  <c r="G121" i="1"/>
  <c r="G120" i="1"/>
  <c r="G118" i="1"/>
  <c r="G109" i="1"/>
  <c r="G108" i="1"/>
  <c r="G107" i="1"/>
  <c r="G106" i="1"/>
  <c r="G105" i="1"/>
  <c r="G104" i="1"/>
  <c r="G103" i="1"/>
  <c r="G101" i="1"/>
  <c r="G99" i="1"/>
  <c r="G96" i="1"/>
  <c r="G95" i="1"/>
  <c r="G94" i="1"/>
  <c r="G91" i="1"/>
  <c r="G89" i="1"/>
  <c r="G87" i="1"/>
  <c r="G86" i="1"/>
  <c r="G84" i="1"/>
  <c r="G83" i="1"/>
  <c r="G82" i="1"/>
  <c r="G81" i="1"/>
  <c r="G80" i="1"/>
  <c r="G79" i="1"/>
  <c r="G78" i="1"/>
  <c r="G77" i="1"/>
  <c r="G75" i="1"/>
  <c r="G74" i="1"/>
  <c r="G73" i="1"/>
  <c r="G72" i="1"/>
  <c r="G70" i="1"/>
  <c r="G69" i="1"/>
  <c r="G68" i="1"/>
  <c r="I175" i="1" l="1"/>
  <c r="I216" i="1"/>
  <c r="I263" i="1"/>
  <c r="I375" i="1"/>
  <c r="I528" i="1"/>
  <c r="I734" i="1"/>
  <c r="I789" i="1"/>
  <c r="I896" i="1"/>
  <c r="I14" i="1"/>
  <c r="I578" i="1"/>
  <c r="I116" i="1"/>
  <c r="I19" i="1"/>
  <c r="I330" i="1"/>
  <c r="I683" i="1"/>
  <c r="I179" i="1"/>
  <c r="I222" i="1"/>
  <c r="I379" i="1"/>
  <c r="I420" i="1"/>
  <c r="I531" i="1"/>
  <c r="I737" i="1"/>
  <c r="I204" i="1"/>
  <c r="I249" i="1"/>
  <c r="I326" i="1"/>
  <c r="I572" i="1"/>
  <c r="I986" i="1"/>
  <c r="I849" i="1"/>
  <c r="I27" i="1"/>
  <c r="I186" i="1"/>
  <c r="I225" i="1"/>
  <c r="I271" i="1"/>
  <c r="I302" i="1"/>
  <c r="I480" i="1"/>
  <c r="I534" i="1"/>
  <c r="I583" i="1"/>
  <c r="I635" i="1"/>
  <c r="I742" i="1"/>
  <c r="I796" i="1"/>
  <c r="I993" i="1"/>
  <c r="I228" i="1"/>
  <c r="I274" i="1"/>
  <c r="I304" i="1"/>
  <c r="I428" i="1"/>
  <c r="I484" i="1"/>
  <c r="I745" i="1"/>
  <c r="I295" i="1"/>
  <c r="I298" i="1"/>
  <c r="I194" i="1"/>
  <c r="I237" i="1"/>
  <c r="I342" i="1"/>
  <c r="I390" i="1"/>
  <c r="I431" i="1"/>
  <c r="I541" i="1"/>
  <c r="I748" i="1"/>
  <c r="I829" i="1"/>
  <c r="I940" i="1"/>
  <c r="I686" i="1"/>
  <c r="I200" i="1"/>
  <c r="I240" i="1"/>
  <c r="I492" i="1"/>
  <c r="I547" i="1"/>
  <c r="I591" i="1"/>
  <c r="I701" i="1"/>
  <c r="I778" i="1"/>
  <c r="I846" i="1"/>
  <c r="I580" i="1"/>
  <c r="I989" i="1"/>
  <c r="I202" i="1"/>
  <c r="I243" i="1"/>
  <c r="I324" i="1"/>
  <c r="I396" i="1"/>
  <c r="I437" i="1"/>
  <c r="I726" i="1"/>
  <c r="I837" i="1"/>
  <c r="I289" i="1"/>
  <c r="I522" i="1"/>
  <c r="I786" i="1"/>
  <c r="I842" i="1"/>
  <c r="I114" i="1"/>
  <c r="I946" i="1"/>
  <c r="I931" i="1"/>
  <c r="I890" i="1"/>
  <c r="I887" i="1"/>
  <c r="I879" i="1"/>
  <c r="I695" i="1"/>
  <c r="I675" i="1"/>
  <c r="I632" i="1"/>
  <c r="I624" i="1"/>
  <c r="I486" i="1"/>
  <c r="I476" i="1"/>
  <c r="I470" i="1"/>
  <c r="I367" i="1"/>
  <c r="I337" i="1"/>
  <c r="I318" i="1"/>
  <c r="I189" i="1"/>
  <c r="I173" i="1"/>
  <c r="I167" i="1"/>
  <c r="I104" i="1"/>
  <c r="I74" i="1"/>
  <c r="I96" i="1"/>
  <c r="I64" i="1"/>
  <c r="I22" i="1"/>
  <c r="I84" i="1"/>
  <c r="I93" i="1"/>
  <c r="I82" i="1"/>
  <c r="I77" i="1"/>
  <c r="I66" i="1"/>
  <c r="I998" i="1"/>
  <c r="I115" i="1" s="1"/>
  <c r="I62" i="1"/>
  <c r="I75" i="1"/>
  <c r="I87" i="1"/>
  <c r="I85" i="1" s="1"/>
  <c r="I63" i="1"/>
  <c r="I106" i="1"/>
  <c r="H119" i="1"/>
  <c r="I120" i="1"/>
  <c r="I119" i="1" s="1"/>
  <c r="I108" i="1"/>
  <c r="I97" i="1"/>
  <c r="I72" i="1"/>
  <c r="I78" i="1"/>
  <c r="I111" i="1"/>
  <c r="I110" i="1" s="1"/>
  <c r="H85" i="1"/>
  <c r="I68" i="1"/>
  <c r="I67" i="1" s="1"/>
  <c r="I65" i="1"/>
  <c r="I79" i="1"/>
  <c r="I109" i="1"/>
  <c r="H950" i="1"/>
  <c r="H706" i="1"/>
  <c r="H854" i="1"/>
  <c r="H309" i="1"/>
  <c r="H557" i="1"/>
  <c r="H596" i="1"/>
  <c r="H646" i="1"/>
  <c r="H206" i="1"/>
  <c r="H251" i="1"/>
  <c r="H67" i="1"/>
  <c r="H901" i="1"/>
  <c r="H41" i="1"/>
  <c r="H801" i="1"/>
  <c r="H61" i="1"/>
  <c r="H411" i="1"/>
  <c r="H442" i="1"/>
  <c r="H497" i="1"/>
  <c r="H750" i="1"/>
  <c r="H71" i="1"/>
  <c r="H102" i="1"/>
  <c r="H112" i="1"/>
  <c r="H76" i="1"/>
  <c r="H92" i="1"/>
  <c r="H1003" i="1"/>
  <c r="H284" i="1"/>
  <c r="H348" i="1"/>
  <c r="G206" i="1"/>
  <c r="G1003" i="1"/>
  <c r="G251" i="1"/>
  <c r="G409" i="1"/>
  <c r="I409" i="1" s="1"/>
  <c r="G495" i="1"/>
  <c r="G497" i="1" s="1"/>
  <c r="G948" i="1"/>
  <c r="I948" i="1" s="1"/>
  <c r="G944" i="1"/>
  <c r="I944" i="1" s="1"/>
  <c r="G269" i="1"/>
  <c r="I269" i="1" s="1"/>
  <c r="G373" i="1"/>
  <c r="I373" i="1" s="1"/>
  <c r="G426" i="1"/>
  <c r="I426" i="1" s="1"/>
  <c r="G732" i="1"/>
  <c r="G750" i="1" s="1"/>
  <c r="G885" i="1"/>
  <c r="I885" i="1" s="1"/>
  <c r="G835" i="1"/>
  <c r="I835" i="1" s="1"/>
  <c r="G784" i="1"/>
  <c r="I784" i="1" s="1"/>
  <c r="G681" i="1"/>
  <c r="I681" i="1" s="1"/>
  <c r="G630" i="1"/>
  <c r="I630" i="1" s="1"/>
  <c r="G110" i="1"/>
  <c r="G937" i="1"/>
  <c r="I937" i="1" s="1"/>
  <c r="G899" i="1"/>
  <c r="I899" i="1" s="1"/>
  <c r="G894" i="1"/>
  <c r="I894" i="1" s="1"/>
  <c r="G852" i="1"/>
  <c r="I852" i="1" s="1"/>
  <c r="G799" i="1"/>
  <c r="I799" i="1" s="1"/>
  <c r="G793" i="1"/>
  <c r="I793" i="1" s="1"/>
  <c r="G699" i="1"/>
  <c r="I699" i="1" s="1"/>
  <c r="G693" i="1"/>
  <c r="I693" i="1" s="1"/>
  <c r="G644" i="1"/>
  <c r="I644" i="1" s="1"/>
  <c r="G642" i="1"/>
  <c r="I642" i="1" s="1"/>
  <c r="G640" i="1"/>
  <c r="I640" i="1" s="1"/>
  <c r="G594" i="1"/>
  <c r="I594" i="1" s="1"/>
  <c r="G589" i="1"/>
  <c r="I589" i="1" s="1"/>
  <c r="G587" i="1"/>
  <c r="I587" i="1" s="1"/>
  <c r="G555" i="1"/>
  <c r="I555" i="1" s="1"/>
  <c r="G539" i="1"/>
  <c r="I539" i="1" s="1"/>
  <c r="G440" i="1"/>
  <c r="I440" i="1" s="1"/>
  <c r="G435" i="1"/>
  <c r="I435" i="1" s="1"/>
  <c r="G407" i="1"/>
  <c r="I407" i="1" s="1"/>
  <c r="G394" i="1"/>
  <c r="I394" i="1" s="1"/>
  <c r="G388" i="1"/>
  <c r="I388" i="1" s="1"/>
  <c r="G386" i="1"/>
  <c r="I386" i="1" s="1"/>
  <c r="G346" i="1"/>
  <c r="I346" i="1" s="1"/>
  <c r="G340" i="1"/>
  <c r="I340" i="1" s="1"/>
  <c r="G335" i="1"/>
  <c r="I335" i="1" s="1"/>
  <c r="G307" i="1"/>
  <c r="G309" i="1" s="1"/>
  <c r="G282" i="1"/>
  <c r="I282" i="1" s="1"/>
  <c r="G280" i="1"/>
  <c r="I280" i="1" s="1"/>
  <c r="G278" i="1"/>
  <c r="I278" i="1" s="1"/>
  <c r="G124" i="1"/>
  <c r="G122" i="1"/>
  <c r="G117" i="1"/>
  <c r="G100" i="1"/>
  <c r="G98" i="1"/>
  <c r="G90" i="1"/>
  <c r="G88" i="1"/>
  <c r="G66" i="1"/>
  <c r="G65" i="1"/>
  <c r="G64" i="1"/>
  <c r="G63" i="1"/>
  <c r="G62" i="1"/>
  <c r="G39" i="1"/>
  <c r="I39" i="1" s="1"/>
  <c r="G35" i="1"/>
  <c r="I35" i="1" s="1"/>
  <c r="G33" i="1"/>
  <c r="I33" i="1" s="1"/>
  <c r="G31" i="1"/>
  <c r="I31" i="1" s="1"/>
  <c r="I112" i="1" l="1"/>
  <c r="I309" i="1"/>
  <c r="I750" i="1"/>
  <c r="I251" i="1"/>
  <c r="I307" i="1"/>
  <c r="I497" i="1"/>
  <c r="I102" i="1"/>
  <c r="I71" i="1"/>
  <c r="I1003" i="1"/>
  <c r="I206" i="1"/>
  <c r="I92" i="1"/>
  <c r="I732" i="1"/>
  <c r="I495" i="1"/>
  <c r="I61" i="1"/>
  <c r="I76" i="1"/>
  <c r="H126" i="1"/>
  <c r="H952" i="1"/>
  <c r="G41" i="1"/>
  <c r="I41" i="1" s="1"/>
  <c r="G901" i="1"/>
  <c r="I901" i="1" s="1"/>
  <c r="G706" i="1"/>
  <c r="I706" i="1" s="1"/>
  <c r="G801" i="1"/>
  <c r="I801" i="1" s="1"/>
  <c r="G348" i="1"/>
  <c r="I348" i="1" s="1"/>
  <c r="G854" i="1"/>
  <c r="I854" i="1" s="1"/>
  <c r="G596" i="1"/>
  <c r="I596" i="1" s="1"/>
  <c r="G950" i="1"/>
  <c r="I950" i="1" s="1"/>
  <c r="G557" i="1"/>
  <c r="I557" i="1" s="1"/>
  <c r="G646" i="1"/>
  <c r="I646" i="1" s="1"/>
  <c r="G284" i="1"/>
  <c r="I284" i="1" s="1"/>
  <c r="G411" i="1"/>
  <c r="I411" i="1" s="1"/>
  <c r="G442" i="1"/>
  <c r="I442" i="1" s="1"/>
  <c r="G67" i="1"/>
  <c r="G112" i="1"/>
  <c r="G85" i="1"/>
  <c r="G119" i="1"/>
  <c r="G92" i="1"/>
  <c r="G76" i="1"/>
  <c r="G102" i="1"/>
  <c r="G71" i="1"/>
  <c r="G61" i="1"/>
  <c r="H1006" i="1" l="1"/>
  <c r="I126" i="1"/>
  <c r="G952" i="1"/>
  <c r="I952" i="1" s="1"/>
  <c r="G126" i="1"/>
  <c r="G1006" i="1" l="1"/>
  <c r="I1006" i="1" s="1"/>
</calcChain>
</file>

<file path=xl/sharedStrings.xml><?xml version="1.0" encoding="utf-8"?>
<sst xmlns="http://schemas.openxmlformats.org/spreadsheetml/2006/main" count="1630" uniqueCount="325">
  <si>
    <t>PRIHODI</t>
  </si>
  <si>
    <t>Ekon.</t>
  </si>
  <si>
    <t>klas.</t>
  </si>
  <si>
    <t>O     P      I     S</t>
  </si>
  <si>
    <t>Porezi</t>
  </si>
  <si>
    <t>711-1</t>
  </si>
  <si>
    <t>Porez na dohodak fizičkih lica</t>
  </si>
  <si>
    <t>711-3-2</t>
  </si>
  <si>
    <t xml:space="preserve">Porez na promet nepokretnosti </t>
  </si>
  <si>
    <t>711-3-1</t>
  </si>
  <si>
    <t>Porez na nepokretnosti</t>
  </si>
  <si>
    <t>711-7-5</t>
  </si>
  <si>
    <t>Prirez porezu na dohodak fizičkih lica</t>
  </si>
  <si>
    <t>Takse</t>
  </si>
  <si>
    <t>713-1-2</t>
  </si>
  <si>
    <t>Lokalne administrativne takse</t>
  </si>
  <si>
    <t>713-5-1</t>
  </si>
  <si>
    <t>Lokalne komunalne takse</t>
  </si>
  <si>
    <t>Naknade</t>
  </si>
  <si>
    <t>714-6</t>
  </si>
  <si>
    <t>Naknada za komu.opremanje građevinskog zemljišta</t>
  </si>
  <si>
    <t>714-7</t>
  </si>
  <si>
    <t xml:space="preserve">Naknada za korišćenje opštinskih puteva </t>
  </si>
  <si>
    <t>714-8-4</t>
  </si>
  <si>
    <t>Godišnja naknada pri registracija motornih vozila</t>
  </si>
  <si>
    <t>Ostali prihodi</t>
  </si>
  <si>
    <t>715-3-1</t>
  </si>
  <si>
    <t>Prihodi koje OLU ostvaruju vršenjem svoje djelatnosti</t>
  </si>
  <si>
    <t>715-5</t>
  </si>
  <si>
    <t>Primici od prodaje imovine</t>
  </si>
  <si>
    <t>721-1</t>
  </si>
  <si>
    <t>Prodaja nepokretnosti</t>
  </si>
  <si>
    <t xml:space="preserve">Prenešena sredstva </t>
  </si>
  <si>
    <t>732-1</t>
  </si>
  <si>
    <t>Prenešena sredstva iz predhodne godine</t>
  </si>
  <si>
    <t>Transferi i dotacije</t>
  </si>
  <si>
    <t>742-1</t>
  </si>
  <si>
    <t>Transferi od budžeta  Države</t>
  </si>
  <si>
    <t>742-6</t>
  </si>
  <si>
    <t>Transferi od Egalizacionog fonda</t>
  </si>
  <si>
    <t>Pozajmice i krediti</t>
  </si>
  <si>
    <t>751-1</t>
  </si>
  <si>
    <t>UKUPNI PRIMICI:</t>
  </si>
  <si>
    <t>RASHODI</t>
  </si>
  <si>
    <t>Bruto zarade i doprinosi zaposlenih</t>
  </si>
  <si>
    <t>411-1</t>
  </si>
  <si>
    <t>Neto zarade</t>
  </si>
  <si>
    <t>411-2</t>
  </si>
  <si>
    <t xml:space="preserve">Porezi na zarade </t>
  </si>
  <si>
    <t>411-3</t>
  </si>
  <si>
    <t>Doprinosi na teret zaposlenog</t>
  </si>
  <si>
    <t>411-4</t>
  </si>
  <si>
    <t>Doprinosi na teret poslodavca</t>
  </si>
  <si>
    <t>411-5</t>
  </si>
  <si>
    <t>Opštinski prirez</t>
  </si>
  <si>
    <t>Ostala lična primanja</t>
  </si>
  <si>
    <t>412-6</t>
  </si>
  <si>
    <t>Naknade skupštinskim odbornicima</t>
  </si>
  <si>
    <t>Rashodi za materijal</t>
  </si>
  <si>
    <t>413-1</t>
  </si>
  <si>
    <t>Administrativni materijal</t>
  </si>
  <si>
    <t>413-3</t>
  </si>
  <si>
    <t>Reklamni materijal i publikacije</t>
  </si>
  <si>
    <t>413-4</t>
  </si>
  <si>
    <t>Rashodi za električnu energiju</t>
  </si>
  <si>
    <t>413-5</t>
  </si>
  <si>
    <t xml:space="preserve">Rashodi za gorivo        </t>
  </si>
  <si>
    <t>Rashodi za usluge</t>
  </si>
  <si>
    <t>414-1</t>
  </si>
  <si>
    <t>Službena putovanja</t>
  </si>
  <si>
    <t>414-2</t>
  </si>
  <si>
    <t>Reprezentacije</t>
  </si>
  <si>
    <t>414-3</t>
  </si>
  <si>
    <t xml:space="preserve">Komunikacione usluge </t>
  </si>
  <si>
    <t>414-4</t>
  </si>
  <si>
    <t xml:space="preserve">Bankarske usluge </t>
  </si>
  <si>
    <t>414-6</t>
  </si>
  <si>
    <t>Advokatske, notarske i pravne usluge</t>
  </si>
  <si>
    <t>414-7</t>
  </si>
  <si>
    <t>Sufinansiranje projekata</t>
  </si>
  <si>
    <t>414-8</t>
  </si>
  <si>
    <t>Usluge stručnog usavršavanja</t>
  </si>
  <si>
    <t>414-9</t>
  </si>
  <si>
    <t>Ostale usluge</t>
  </si>
  <si>
    <t>Rashodi za tekuće održavanje</t>
  </si>
  <si>
    <t>415-1</t>
  </si>
  <si>
    <t>Zimsko čišćenje snijega</t>
  </si>
  <si>
    <t>415-3</t>
  </si>
  <si>
    <t>Tekuće održavanje opreme i vozila</t>
  </si>
  <si>
    <t>Kamate</t>
  </si>
  <si>
    <t>416-1</t>
  </si>
  <si>
    <t xml:space="preserve">Kamate finansijskim institucijama </t>
  </si>
  <si>
    <t>Subvencije</t>
  </si>
  <si>
    <t>418-1</t>
  </si>
  <si>
    <t>Podsticaj razvoja poljoprivrede</t>
  </si>
  <si>
    <t>Ostali izdaci</t>
  </si>
  <si>
    <t>419-2</t>
  </si>
  <si>
    <t>Izdaci po osnovu sudskih troškova</t>
  </si>
  <si>
    <t>419-4</t>
  </si>
  <si>
    <t>419-6</t>
  </si>
  <si>
    <t>Komunalne naknade</t>
  </si>
  <si>
    <t>419-9</t>
  </si>
  <si>
    <t>Transferi za socijalnu zaštitu</t>
  </si>
  <si>
    <t>421-2</t>
  </si>
  <si>
    <t>Boračko invalidska zaštita</t>
  </si>
  <si>
    <t>Sredstva za otpremnine</t>
  </si>
  <si>
    <t>422-2</t>
  </si>
  <si>
    <t>Otpremnine (OLU)</t>
  </si>
  <si>
    <t>Transferi instituci, pojedin. nevlad. i javnom  sektoru</t>
  </si>
  <si>
    <t>431-3</t>
  </si>
  <si>
    <t>431-4</t>
  </si>
  <si>
    <t>Transferi nevladinim organizacijama</t>
  </si>
  <si>
    <t>431-5</t>
  </si>
  <si>
    <t>Tranferi političkim partijama, strankama i udruženjima</t>
  </si>
  <si>
    <t>431-6</t>
  </si>
  <si>
    <t>Transferi za jednokratne socijalne pomoći</t>
  </si>
  <si>
    <t>431-8</t>
  </si>
  <si>
    <t>Ostali transferi pojedincima</t>
  </si>
  <si>
    <t>431-9</t>
  </si>
  <si>
    <t>Ostali transferi institucijama</t>
  </si>
  <si>
    <t>Ostali transferi</t>
  </si>
  <si>
    <t>432-6</t>
  </si>
  <si>
    <t>Kapitalni izdaci</t>
  </si>
  <si>
    <t>441-1</t>
  </si>
  <si>
    <t>Izdaci za infrastrukturu od opšteg značaja</t>
  </si>
  <si>
    <t>441-2</t>
  </si>
  <si>
    <t>Izdaci za lokalnu infrastrukturu</t>
  </si>
  <si>
    <t>441-5</t>
  </si>
  <si>
    <t>Izdaci za opremu</t>
  </si>
  <si>
    <t>441-9</t>
  </si>
  <si>
    <t>Ostali kapitalni izdaci</t>
  </si>
  <si>
    <t>Otplata dugova</t>
  </si>
  <si>
    <t>461-1</t>
  </si>
  <si>
    <t>Otplata kredita finansijskim institucijama</t>
  </si>
  <si>
    <t>Otplata obaveza iz prethodnog perioda</t>
  </si>
  <si>
    <t>463-1</t>
  </si>
  <si>
    <t>463-2</t>
  </si>
  <si>
    <t>Sudski sporovi</t>
  </si>
  <si>
    <t>Tekuća budžetska rezerva</t>
  </si>
  <si>
    <t>471-1</t>
  </si>
  <si>
    <t>Stalna budžetska rezerva</t>
  </si>
  <si>
    <t>472-1</t>
  </si>
  <si>
    <t>UKUPNI  IZDACI:</t>
  </si>
  <si>
    <t xml:space="preserve"> Org.</t>
  </si>
  <si>
    <t>Fun</t>
  </si>
  <si>
    <t>01</t>
  </si>
  <si>
    <t>0111</t>
  </si>
  <si>
    <t>Rashodi za gorivo</t>
  </si>
  <si>
    <t>Komunikacione telefonske usluge</t>
  </si>
  <si>
    <t>Konsultantske usluge, projekti I studije</t>
  </si>
  <si>
    <t>Radne grupe i komisije</t>
  </si>
  <si>
    <t>Tekuće održavanje opreme</t>
  </si>
  <si>
    <t>Tekuće održavanje vozila</t>
  </si>
  <si>
    <t>Ostalo</t>
  </si>
  <si>
    <t>Transferi</t>
  </si>
  <si>
    <t>Obrazovne ustanove</t>
  </si>
  <si>
    <t>Humanitarne organizacije</t>
  </si>
  <si>
    <t>Jednokratne socijalne pomoći</t>
  </si>
  <si>
    <t>Jednokratne pomoći za studente i učenike</t>
  </si>
  <si>
    <t>Izdavačka djelatnost</t>
  </si>
  <si>
    <t>S v e g a:</t>
  </si>
  <si>
    <t>Služba za skupštinske poslove</t>
  </si>
  <si>
    <t>Funk.</t>
  </si>
  <si>
    <t>02</t>
  </si>
  <si>
    <t>Posjete odbornika institucijama, seminari za odbornike</t>
  </si>
  <si>
    <t>Obilježavanje genocida u Srebrenici</t>
  </si>
  <si>
    <t xml:space="preserve">Komunikacione telefonske usluge </t>
  </si>
  <si>
    <t>Troškovi publikacija i glasila u Sl.listu</t>
  </si>
  <si>
    <t>Ozvučenje sjednica SO_e</t>
  </si>
  <si>
    <t>Dan opštine "30. septembar"</t>
  </si>
  <si>
    <t>Političke partije</t>
  </si>
  <si>
    <t>Ženske organizacije u političkim subjektima</t>
  </si>
  <si>
    <t>Ženski klub</t>
  </si>
  <si>
    <t>Medija tim</t>
  </si>
  <si>
    <t>Služba Glavnog administratora</t>
  </si>
  <si>
    <t>03</t>
  </si>
  <si>
    <t>Služba Glavnog gradskog arhitekte</t>
  </si>
  <si>
    <t>Org.</t>
  </si>
  <si>
    <t>Funk..</t>
  </si>
  <si>
    <t>04</t>
  </si>
  <si>
    <t>05</t>
  </si>
  <si>
    <t>Komunikacione telefononske usluge</t>
  </si>
  <si>
    <t>Komunikacione poštanske usluge</t>
  </si>
  <si>
    <t>Islamska vjerska zajednica</t>
  </si>
  <si>
    <t>Pravoslavna vjerska zajednica</t>
  </si>
  <si>
    <t xml:space="preserve"> </t>
  </si>
  <si>
    <t>06</t>
  </si>
  <si>
    <t>Komunikacione  telefonske usluge</t>
  </si>
  <si>
    <t>Izdaci za izradu lokalnih akcionih planova</t>
  </si>
  <si>
    <t>Troškovi osnivanja kancelarije za mlade</t>
  </si>
  <si>
    <t>Sportske organizacije</t>
  </si>
  <si>
    <t>Razvoj i unapređenje kulture i sporta</t>
  </si>
  <si>
    <t>Udruženja penzionera</t>
  </si>
  <si>
    <t>Stipendije za studente</t>
  </si>
  <si>
    <t xml:space="preserve">Komisija za usmjeravanje djece sa posebnim potrebama </t>
  </si>
  <si>
    <t>Mjesne zajednice</t>
  </si>
  <si>
    <t>Radio difuzni centar</t>
  </si>
  <si>
    <t>07</t>
  </si>
  <si>
    <t>0112</t>
  </si>
  <si>
    <t>Usluge revizije</t>
  </si>
  <si>
    <t xml:space="preserve">Rashodi za tekuće održavanje </t>
  </si>
  <si>
    <t xml:space="preserve">Sredstva za otpremnine </t>
  </si>
  <si>
    <t>Otpremnine  (OLU)</t>
  </si>
  <si>
    <t>DF Zlatna pahulja</t>
  </si>
  <si>
    <t>Otplata duga</t>
  </si>
  <si>
    <t>Otplata kredita finsijskim institucijama</t>
  </si>
  <si>
    <t>08</t>
  </si>
  <si>
    <t>Rashodi za električnu energiju - javna rasvjeta</t>
  </si>
  <si>
    <t>Preuzimanje i smještaj pasa lutalica</t>
  </si>
  <si>
    <t>Tretman uništavanja sitnih glodara</t>
  </si>
  <si>
    <t>Tretman uništavanja komaraca(larvi i odraslih formi)</t>
  </si>
  <si>
    <t>Tranferi  DOO  Komunalno</t>
  </si>
  <si>
    <t>Tranferi  DOO  Vodovod i kanalizacija</t>
  </si>
  <si>
    <t>09</t>
  </si>
  <si>
    <t>Direkcija za imovinu i zaštitu prava Opštine</t>
  </si>
  <si>
    <t>10</t>
  </si>
  <si>
    <t>Usluge geodetskih agencija</t>
  </si>
  <si>
    <t>Troškovi objavljivanja javnih poziva u dnevnim listovima</t>
  </si>
  <si>
    <t>Otplata obaveza -CEDIS</t>
  </si>
  <si>
    <t>Otplata obaveza-CEDIS</t>
  </si>
  <si>
    <t>Služba komunalne policije</t>
  </si>
  <si>
    <t>11</t>
  </si>
  <si>
    <t>0620</t>
  </si>
  <si>
    <t>Služba zaštite i spašavanja</t>
  </si>
  <si>
    <t>12</t>
  </si>
  <si>
    <t>0320</t>
  </si>
  <si>
    <t>Izdaci za održavanje higjene</t>
  </si>
  <si>
    <t>Rashodi za el.energiju</t>
  </si>
  <si>
    <t>Rahodi za gorivo</t>
  </si>
  <si>
    <t>Svega:</t>
  </si>
  <si>
    <t>Služba za unutrašnju reviziju</t>
  </si>
  <si>
    <t>13</t>
  </si>
  <si>
    <t>14</t>
  </si>
  <si>
    <t>Uprava lokalnih javnih prihoda</t>
  </si>
  <si>
    <t>15</t>
  </si>
  <si>
    <t>Ukupan tekući budžet  I :</t>
  </si>
  <si>
    <t>II  KAPITALNI BUDŽET</t>
  </si>
  <si>
    <t>KAPITALNI IZDACI</t>
  </si>
  <si>
    <t xml:space="preserve">Izdaci za infrastrukturu opšteg značaja </t>
  </si>
  <si>
    <t>Komunalna infrastruktura</t>
  </si>
  <si>
    <t>Nabavka vozila</t>
  </si>
  <si>
    <t>Ukupno kapitalni budžet II :</t>
  </si>
  <si>
    <t>UKUPNI IZDACI ( I+II ) :</t>
  </si>
  <si>
    <t>Konsultantske usluge</t>
  </si>
  <si>
    <t>Osiguranje radnika</t>
  </si>
  <si>
    <t>Uređenje stambenih zgrada</t>
  </si>
  <si>
    <t>Čišćenja riječnih korita</t>
  </si>
  <si>
    <t>715-1</t>
  </si>
  <si>
    <t>Prihodi od kapitala (zakup kancelarija)</t>
  </si>
  <si>
    <t>431-2</t>
  </si>
  <si>
    <t>Transferi obrazovanju</t>
  </si>
  <si>
    <t>412-7</t>
  </si>
  <si>
    <t>Ostale naknade</t>
  </si>
  <si>
    <t>Transferi institucijama kulture i sporta</t>
  </si>
  <si>
    <t>Transferi javnim preduzećima</t>
  </si>
  <si>
    <t xml:space="preserve">Transferi </t>
  </si>
  <si>
    <t>Sekretarijat za opštu upravu</t>
  </si>
  <si>
    <t>Sekretarijat za sport, kulturu i mlade</t>
  </si>
  <si>
    <t>Sekretarijat za planiranje i uređenje prostora</t>
  </si>
  <si>
    <t>Sekretarijat za poljoprivredu, vodoprivredu i ruralni razvoj</t>
  </si>
  <si>
    <t>Direkcija za investicije i razvojne projekte</t>
  </si>
  <si>
    <t>Služba za dijasporu i međunarodnu saradnju</t>
  </si>
  <si>
    <t>Sekretarijat za stambeno komunalne poslove i saobraćaj</t>
  </si>
  <si>
    <t>16</t>
  </si>
  <si>
    <t>419-1</t>
  </si>
  <si>
    <t>Izdaci po osnovu isplate ugovora o djelu</t>
  </si>
  <si>
    <t>17</t>
  </si>
  <si>
    <t>Služba predsjednika Opštine Rožaje</t>
  </si>
  <si>
    <t>714-2</t>
  </si>
  <si>
    <t>Naknada za korišćenje prirodnih dobara</t>
  </si>
  <si>
    <t>Dotacije od Države</t>
  </si>
  <si>
    <t>Sekretarijat za finansije i ekonomski razvoj</t>
  </si>
  <si>
    <t>0434</t>
  </si>
  <si>
    <t>0460</t>
  </si>
  <si>
    <t>1071</t>
  </si>
  <si>
    <t>0180</t>
  </si>
  <si>
    <t>0160</t>
  </si>
  <si>
    <t>1012</t>
  </si>
  <si>
    <t>0840</t>
  </si>
  <si>
    <t>0435</t>
  </si>
  <si>
    <t>0810</t>
  </si>
  <si>
    <t>0820</t>
  </si>
  <si>
    <t>0830</t>
  </si>
  <si>
    <t>0473</t>
  </si>
  <si>
    <t>1091</t>
  </si>
  <si>
    <t>0660</t>
  </si>
  <si>
    <t>0490</t>
  </si>
  <si>
    <t>0860</t>
  </si>
  <si>
    <t>0950</t>
  </si>
  <si>
    <t>0485</t>
  </si>
  <si>
    <t>0640</t>
  </si>
  <si>
    <t>0960</t>
  </si>
  <si>
    <t>0510</t>
  </si>
  <si>
    <t>0630</t>
  </si>
  <si>
    <t>0421</t>
  </si>
  <si>
    <t>742-7</t>
  </si>
  <si>
    <t>Budžet za 2025.godinu</t>
  </si>
  <si>
    <t>Rashodi za održavanje higjene</t>
  </si>
  <si>
    <t>Implementacija Lokalnog akcionog plana za mlade</t>
  </si>
  <si>
    <t xml:space="preserve">Opštinska izborna komisija </t>
  </si>
  <si>
    <t>412-4</t>
  </si>
  <si>
    <t>Jubilarne nagrade</t>
  </si>
  <si>
    <t>Implementacija Lokalnog akcionog plana za socijalnu I dječiju zaštitu</t>
  </si>
  <si>
    <t>Elektronska pisarnica</t>
  </si>
  <si>
    <t xml:space="preserve">JU Zavičajni muzej "Ganića kula"        </t>
  </si>
  <si>
    <t>Ostale sportske manifestacije</t>
  </si>
  <si>
    <t>"100 milja Prokletija 2025" međunarodna trka</t>
  </si>
  <si>
    <t>Sudski savjet (rješavanje stambenog pitanja sudija)</t>
  </si>
  <si>
    <t>Promo-spotovi  (Discover MNE promocija)</t>
  </si>
  <si>
    <t>Zakup kancelarija za klubove odbornika</t>
  </si>
  <si>
    <t>Saradnja sa međunarodnim organizacijama, gradovima I NVO sektorom</t>
  </si>
  <si>
    <t>Televizija Rožaje</t>
  </si>
  <si>
    <t>DOO  Sportski centar Rožaje</t>
  </si>
  <si>
    <t xml:space="preserve">JU Centar za kulturu Rožaje                            </t>
  </si>
  <si>
    <t xml:space="preserve">JU Narodna biblioteka Rožaje         </t>
  </si>
  <si>
    <t xml:space="preserve">DOO Ski centar "Hajla"                                 </t>
  </si>
  <si>
    <t xml:space="preserve">JU Turistička organizacija  Rožaje                      </t>
  </si>
  <si>
    <t xml:space="preserve">JU Dnevni centar za djecu sa smetnjama                                  </t>
  </si>
  <si>
    <t xml:space="preserve">Materijalno-tehničko opremanje javnih preduzeća, ustanova I javnih institucija </t>
  </si>
  <si>
    <t xml:space="preserve">BILANS PRIMITAKA I IZDATAKA, ISKAZANIH U SKLADU SA ORGANIZACIONOM, </t>
  </si>
  <si>
    <t xml:space="preserve">                         FUNKCIONALNOM I EKONOMSKOM KLASIFIKACIJOM</t>
  </si>
  <si>
    <t>Index %</t>
  </si>
  <si>
    <t>Ostvareno od 01.01.-30.06.2025.god.</t>
  </si>
  <si>
    <t>IZDACI-POSEBNI DIO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</si>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</sst>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</font>
    <font>
      <b/>
      <sz val="14"/>
      <name val="Times New Roman"/>
      <family val="1"/>
      <charset val="238"/>
    </font>
    <font>
      <sz val="12"/>
      <name val="Times New Roman"/>
      <family val="1"/>
    </font>
    <font>
      <b/>
      <sz val="10"/>
      <name val="Times New Roman"/>
      <family val="1"/>
    </font>
    <font>
      <sz val="8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Alignment="1">
      <alignment wrapText="1"/>
    </xf>
    <xf numFmtId="4" fontId="1" fillId="0" borderId="0" xfId="0" applyNumberFormat="1" applyFont="1"/>
    <xf numFmtId="4" fontId="0" fillId="0" borderId="0" xfId="0" applyNumberFormat="1"/>
    <xf numFmtId="4" fontId="6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17" fillId="0" borderId="0" xfId="0" applyFont="1"/>
    <xf numFmtId="4" fontId="20" fillId="0" borderId="0" xfId="0" applyNumberFormat="1" applyFont="1"/>
    <xf numFmtId="4" fontId="17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/>
    </xf>
    <xf numFmtId="0" fontId="4" fillId="0" borderId="8" xfId="0" applyFont="1" applyBorder="1" applyAlignment="1">
      <alignment vertical="center" wrapText="1"/>
    </xf>
    <xf numFmtId="0" fontId="6" fillId="0" borderId="9" xfId="0" applyFont="1" applyBorder="1" applyAlignment="1">
      <alignment horizontal="right"/>
    </xf>
    <xf numFmtId="0" fontId="5" fillId="0" borderId="6" xfId="0" applyFont="1" applyBorder="1"/>
    <xf numFmtId="4" fontId="6" fillId="0" borderId="8" xfId="0" applyNumberFormat="1" applyFont="1" applyBorder="1" applyAlignment="1">
      <alignment vertical="center" wrapText="1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4" fontId="4" fillId="0" borderId="8" xfId="0" applyNumberFormat="1" applyFont="1" applyBorder="1" applyAlignment="1">
      <alignment vertical="center" wrapText="1"/>
    </xf>
    <xf numFmtId="0" fontId="0" fillId="0" borderId="5" xfId="0" applyBorder="1" applyAlignment="1">
      <alignment wrapText="1"/>
    </xf>
    <xf numFmtId="0" fontId="6" fillId="0" borderId="9" xfId="0" applyFont="1" applyBorder="1"/>
    <xf numFmtId="0" fontId="7" fillId="0" borderId="11" xfId="0" applyFont="1" applyBorder="1" applyAlignment="1">
      <alignment horizontal="center"/>
    </xf>
    <xf numFmtId="0" fontId="5" fillId="0" borderId="11" xfId="0" applyFont="1" applyBorder="1"/>
    <xf numFmtId="0" fontId="12" fillId="0" borderId="11" xfId="0" applyFont="1" applyBorder="1"/>
    <xf numFmtId="4" fontId="12" fillId="0" borderId="8" xfId="0" applyNumberFormat="1" applyFont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4" fillId="0" borderId="13" xfId="0" applyFont="1" applyBorder="1"/>
    <xf numFmtId="0" fontId="5" fillId="0" borderId="14" xfId="0" applyFont="1" applyBorder="1" applyAlignment="1">
      <alignment horizontal="center"/>
    </xf>
    <xf numFmtId="0" fontId="5" fillId="0" borderId="14" xfId="0" applyFont="1" applyBorder="1"/>
    <xf numFmtId="4" fontId="6" fillId="0" borderId="15" xfId="0" applyNumberFormat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/>
    <xf numFmtId="0" fontId="6" fillId="0" borderId="0" xfId="0" applyFont="1" applyAlignment="1">
      <alignment horizontal="right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6" fillId="0" borderId="11" xfId="0" applyFont="1" applyBorder="1"/>
    <xf numFmtId="4" fontId="6" fillId="0" borderId="24" xfId="0" applyNumberFormat="1" applyFont="1" applyBorder="1" applyAlignment="1">
      <alignment vertical="center" wrapText="1"/>
    </xf>
    <xf numFmtId="4" fontId="4" fillId="0" borderId="24" xfId="0" applyNumberFormat="1" applyFont="1" applyBorder="1" applyAlignment="1">
      <alignment vertical="center" wrapText="1"/>
    </xf>
    <xf numFmtId="4" fontId="12" fillId="0" borderId="24" xfId="0" applyNumberFormat="1" applyFont="1" applyBorder="1" applyAlignment="1">
      <alignment vertical="center" wrapText="1"/>
    </xf>
    <xf numFmtId="0" fontId="4" fillId="0" borderId="9" xfId="0" applyFont="1" applyBorder="1"/>
    <xf numFmtId="0" fontId="4" fillId="0" borderId="6" xfId="0" applyFont="1" applyBorder="1"/>
    <xf numFmtId="0" fontId="6" fillId="0" borderId="12" xfId="0" applyFont="1" applyBorder="1"/>
    <xf numFmtId="0" fontId="6" fillId="0" borderId="0" xfId="0" applyFont="1"/>
    <xf numFmtId="0" fontId="6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4" fontId="6" fillId="0" borderId="25" xfId="0" applyNumberFormat="1" applyFont="1" applyBorder="1" applyAlignment="1">
      <alignment vertical="center" wrapText="1"/>
    </xf>
    <xf numFmtId="0" fontId="8" fillId="0" borderId="0" xfId="0" applyFont="1"/>
    <xf numFmtId="0" fontId="14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4" fillId="0" borderId="23" xfId="0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center"/>
    </xf>
    <xf numFmtId="0" fontId="0" fillId="0" borderId="31" xfId="0" applyBorder="1" applyAlignment="1">
      <alignment wrapText="1"/>
    </xf>
    <xf numFmtId="0" fontId="0" fillId="0" borderId="6" xfId="0" applyBorder="1" applyAlignment="1">
      <alignment wrapText="1"/>
    </xf>
    <xf numFmtId="0" fontId="19" fillId="0" borderId="6" xfId="0" applyFont="1" applyBorder="1" applyAlignment="1">
      <alignment wrapText="1"/>
    </xf>
    <xf numFmtId="4" fontId="15" fillId="0" borderId="24" xfId="0" applyNumberFormat="1" applyFont="1" applyBorder="1" applyAlignment="1">
      <alignment vertical="center" wrapText="1"/>
    </xf>
    <xf numFmtId="0" fontId="12" fillId="0" borderId="11" xfId="0" applyFont="1" applyBorder="1" applyAlignment="1">
      <alignment horizontal="center"/>
    </xf>
    <xf numFmtId="0" fontId="6" fillId="0" borderId="30" xfId="0" applyFont="1" applyBorder="1"/>
    <xf numFmtId="0" fontId="12" fillId="0" borderId="6" xfId="0" applyFont="1" applyBorder="1"/>
    <xf numFmtId="49" fontId="4" fillId="0" borderId="14" xfId="0" applyNumberFormat="1" applyFont="1" applyBorder="1" applyAlignment="1">
      <alignment horizontal="center"/>
    </xf>
    <xf numFmtId="0" fontId="4" fillId="0" borderId="14" xfId="0" applyFont="1" applyBorder="1"/>
    <xf numFmtId="0" fontId="6" fillId="0" borderId="14" xfId="0" applyFont="1" applyBorder="1"/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23" xfId="0" applyFont="1" applyBorder="1" applyAlignment="1">
      <alignment horizontal="center" vertical="center" wrapText="1"/>
    </xf>
    <xf numFmtId="0" fontId="0" fillId="0" borderId="32" xfId="0" applyBorder="1"/>
    <xf numFmtId="0" fontId="6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9" xfId="0" applyNumberFormat="1" applyFont="1" applyBorder="1" applyAlignment="1">
      <alignment horizontal="center"/>
    </xf>
    <xf numFmtId="0" fontId="4" fillId="0" borderId="29" xfId="0" applyFont="1" applyBorder="1"/>
    <xf numFmtId="0" fontId="6" fillId="0" borderId="29" xfId="0" applyFont="1" applyBorder="1"/>
    <xf numFmtId="0" fontId="10" fillId="0" borderId="0" xfId="0" applyFont="1" applyAlignment="1">
      <alignment horizontal="left"/>
    </xf>
    <xf numFmtId="0" fontId="4" fillId="0" borderId="28" xfId="0" applyFont="1" applyBorder="1"/>
    <xf numFmtId="0" fontId="1" fillId="0" borderId="6" xfId="0" applyFont="1" applyBorder="1" applyAlignment="1">
      <alignment wrapText="1"/>
    </xf>
    <xf numFmtId="0" fontId="6" fillId="0" borderId="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3" xfId="0" applyFont="1" applyBorder="1"/>
    <xf numFmtId="0" fontId="11" fillId="0" borderId="9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24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0" fontId="0" fillId="0" borderId="24" xfId="0" applyBorder="1"/>
    <xf numFmtId="4" fontId="6" fillId="0" borderId="23" xfId="0" applyNumberFormat="1" applyFont="1" applyBorder="1" applyAlignment="1">
      <alignment vertical="center" wrapText="1"/>
    </xf>
    <xf numFmtId="4" fontId="4" fillId="0" borderId="24" xfId="0" applyNumberFormat="1" applyFont="1" applyBorder="1" applyAlignment="1">
      <alignment horizontal="right" wrapText="1"/>
    </xf>
    <xf numFmtId="4" fontId="6" fillId="0" borderId="24" xfId="0" applyNumberFormat="1" applyFont="1" applyBorder="1" applyAlignment="1">
      <alignment horizontal="right" wrapText="1"/>
    </xf>
    <xf numFmtId="4" fontId="12" fillId="0" borderId="24" xfId="0" applyNumberFormat="1" applyFont="1" applyBorder="1" applyAlignment="1">
      <alignment horizontal="right" wrapText="1"/>
    </xf>
    <xf numFmtId="0" fontId="10" fillId="0" borderId="0" xfId="0" applyFont="1" applyAlignment="1">
      <alignment horizontal="center"/>
    </xf>
    <xf numFmtId="0" fontId="4" fillId="0" borderId="34" xfId="0" applyFont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0" fontId="6" fillId="0" borderId="31" xfId="0" applyFont="1" applyBorder="1"/>
    <xf numFmtId="4" fontId="6" fillId="0" borderId="24" xfId="0" applyNumberFormat="1" applyFont="1" applyBorder="1" applyAlignment="1">
      <alignment horizontal="right" vertical="center" wrapText="1"/>
    </xf>
    <xf numFmtId="4" fontId="15" fillId="0" borderId="41" xfId="0" applyNumberFormat="1" applyFont="1" applyBorder="1" applyAlignment="1">
      <alignment vertical="center" wrapText="1"/>
    </xf>
    <xf numFmtId="4" fontId="4" fillId="0" borderId="41" xfId="0" applyNumberFormat="1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12" fillId="0" borderId="6" xfId="0" applyFont="1" applyBorder="1" applyAlignment="1">
      <alignment wrapText="1"/>
    </xf>
    <xf numFmtId="4" fontId="12" fillId="0" borderId="23" xfId="0" applyNumberFormat="1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4" fontId="12" fillId="0" borderId="0" xfId="0" applyNumberFormat="1" applyFont="1" applyAlignment="1">
      <alignment vertical="center" wrapText="1"/>
    </xf>
    <xf numFmtId="4" fontId="6" fillId="0" borderId="0" xfId="0" applyNumberFormat="1" applyFont="1"/>
    <xf numFmtId="4" fontId="6" fillId="0" borderId="40" xfId="0" applyNumberFormat="1" applyFont="1" applyBorder="1" applyAlignment="1">
      <alignment vertical="center" wrapText="1"/>
    </xf>
    <xf numFmtId="0" fontId="5" fillId="0" borderId="35" xfId="0" applyFont="1" applyBorder="1"/>
    <xf numFmtId="4" fontId="6" fillId="0" borderId="37" xfId="0" applyNumberFormat="1" applyFont="1" applyBorder="1" applyAlignment="1">
      <alignment vertical="center" wrapText="1"/>
    </xf>
    <xf numFmtId="0" fontId="4" fillId="0" borderId="38" xfId="0" applyFont="1" applyBorder="1" applyAlignment="1">
      <alignment horizontal="center"/>
    </xf>
    <xf numFmtId="49" fontId="6" fillId="0" borderId="38" xfId="0" applyNumberFormat="1" applyFont="1" applyBorder="1" applyAlignment="1">
      <alignment horizontal="center"/>
    </xf>
    <xf numFmtId="0" fontId="4" fillId="0" borderId="39" xfId="0" applyFont="1" applyBorder="1"/>
    <xf numFmtId="0" fontId="4" fillId="0" borderId="23" xfId="0" applyFont="1" applyBorder="1"/>
    <xf numFmtId="4" fontId="6" fillId="0" borderId="24" xfId="0" applyNumberFormat="1" applyFont="1" applyBorder="1"/>
    <xf numFmtId="4" fontId="4" fillId="0" borderId="24" xfId="0" applyNumberFormat="1" applyFont="1" applyBorder="1"/>
    <xf numFmtId="49" fontId="4" fillId="0" borderId="38" xfId="0" applyNumberFormat="1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4" fontId="12" fillId="0" borderId="24" xfId="0" applyNumberFormat="1" applyFont="1" applyBorder="1"/>
    <xf numFmtId="49" fontId="12" fillId="0" borderId="38" xfId="0" applyNumberFormat="1" applyFont="1" applyBorder="1" applyAlignment="1">
      <alignment horizontal="center"/>
    </xf>
    <xf numFmtId="49" fontId="4" fillId="0" borderId="42" xfId="0" applyNumberFormat="1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0" xfId="0" applyFont="1" applyBorder="1"/>
    <xf numFmtId="4" fontId="4" fillId="0" borderId="41" xfId="0" applyNumberFormat="1" applyFont="1" applyBorder="1"/>
    <xf numFmtId="4" fontId="6" fillId="0" borderId="25" xfId="0" applyNumberFormat="1" applyFont="1" applyBorder="1"/>
    <xf numFmtId="0" fontId="5" fillId="0" borderId="36" xfId="0" applyFont="1" applyBorder="1"/>
    <xf numFmtId="0" fontId="18" fillId="0" borderId="0" xfId="0" applyFont="1" applyAlignment="1">
      <alignment horizontal="center"/>
    </xf>
    <xf numFmtId="0" fontId="12" fillId="0" borderId="11" xfId="0" applyFont="1" applyBorder="1" applyAlignment="1">
      <alignment wrapText="1"/>
    </xf>
    <xf numFmtId="0" fontId="15" fillId="0" borderId="9" xfId="0" applyFont="1" applyBorder="1"/>
    <xf numFmtId="0" fontId="15" fillId="0" borderId="9" xfId="0" applyFont="1" applyBorder="1" applyAlignment="1">
      <alignment horizontal="center"/>
    </xf>
    <xf numFmtId="49" fontId="6" fillId="0" borderId="13" xfId="0" applyNumberFormat="1" applyFont="1" applyBorder="1" applyAlignment="1">
      <alignment horizontal="center"/>
    </xf>
    <xf numFmtId="49" fontId="4" fillId="0" borderId="45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0" fillId="0" borderId="11" xfId="0" applyBorder="1"/>
    <xf numFmtId="0" fontId="4" fillId="0" borderId="11" xfId="0" applyFont="1" applyBorder="1" applyAlignment="1">
      <alignment wrapText="1"/>
    </xf>
    <xf numFmtId="49" fontId="15" fillId="0" borderId="9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15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right" wrapText="1"/>
    </xf>
    <xf numFmtId="4" fontId="6" fillId="0" borderId="0" xfId="0" applyNumberFormat="1" applyFont="1" applyAlignment="1">
      <alignment horizontal="right" wrapText="1"/>
    </xf>
    <xf numFmtId="4" fontId="12" fillId="0" borderId="0" xfId="0" applyNumberFormat="1" applyFont="1" applyAlignment="1">
      <alignment horizontal="right" wrapText="1"/>
    </xf>
    <xf numFmtId="4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/>
    <xf numFmtId="4" fontId="12" fillId="0" borderId="0" xfId="0" applyNumberFormat="1" applyFont="1"/>
    <xf numFmtId="4" fontId="6" fillId="0" borderId="47" xfId="0" applyNumberFormat="1" applyFont="1" applyBorder="1"/>
    <xf numFmtId="0" fontId="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" fillId="0" borderId="43" xfId="0" applyFont="1" applyBorder="1" applyAlignment="1">
      <alignment wrapText="1"/>
    </xf>
    <xf numFmtId="0" fontId="0" fillId="0" borderId="44" xfId="0" applyBorder="1" applyAlignment="1">
      <alignment wrapText="1"/>
    </xf>
    <xf numFmtId="0" fontId="0" fillId="0" borderId="35" xfId="0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9" xfId="0" applyBorder="1" applyAlignment="1">
      <alignment wrapText="1"/>
    </xf>
    <xf numFmtId="0" fontId="4" fillId="0" borderId="30" xfId="0" applyFont="1" applyBorder="1" applyAlignment="1">
      <alignment wrapText="1"/>
    </xf>
    <xf numFmtId="0" fontId="0" fillId="0" borderId="31" xfId="0" applyBorder="1" applyAlignment="1">
      <alignment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6" fillId="0" borderId="30" xfId="0" applyFont="1" applyBorder="1" applyAlignment="1">
      <alignment wrapText="1"/>
    </xf>
    <xf numFmtId="0" fontId="0" fillId="0" borderId="29" xfId="0" applyBorder="1" applyAlignment="1">
      <alignment wrapText="1"/>
    </xf>
    <xf numFmtId="0" fontId="4" fillId="0" borderId="10" xfId="0" applyFont="1" applyBorder="1" applyAlignment="1">
      <alignment wrapText="1"/>
    </xf>
    <xf numFmtId="49" fontId="6" fillId="0" borderId="12" xfId="0" applyNumberFormat="1" applyFont="1" applyBorder="1" applyAlignment="1">
      <alignment horizontal="center" wrapText="1"/>
    </xf>
    <xf numFmtId="0" fontId="0" fillId="0" borderId="30" xfId="0" applyBorder="1" applyAlignment="1">
      <alignment wrapText="1"/>
    </xf>
    <xf numFmtId="0" fontId="4" fillId="0" borderId="31" xfId="0" applyFont="1" applyBorder="1" applyAlignment="1">
      <alignment wrapText="1"/>
    </xf>
    <xf numFmtId="0" fontId="5" fillId="0" borderId="0" xfId="0" applyFont="1" applyAlignment="1">
      <alignment horizontal="left"/>
    </xf>
    <xf numFmtId="0" fontId="6" fillId="0" borderId="10" xfId="0" applyFont="1" applyBorder="1" applyAlignment="1">
      <alignment wrapText="1"/>
    </xf>
    <xf numFmtId="0" fontId="0" fillId="0" borderId="5" xfId="0" applyBorder="1" applyAlignment="1">
      <alignment wrapText="1"/>
    </xf>
    <xf numFmtId="0" fontId="6" fillId="0" borderId="12" xfId="0" applyFont="1" applyBorder="1" applyAlignment="1">
      <alignment wrapText="1"/>
    </xf>
    <xf numFmtId="0" fontId="0" fillId="0" borderId="46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09"/>
  <sheetViews>
    <sheetView tabSelected="1" topLeftCell="A975" zoomScale="96" zoomScaleNormal="96" workbookViewId="0">
      <selection activeCell="G1006" sqref="G1006"/>
    </sheetView>
  </sheetViews>
  <sheetFormatPr defaultRowHeight="15" x14ac:dyDescent="0.25"/>
  <cols>
    <col min="1" max="1" width="0.42578125" customWidth="1"/>
    <col min="2" max="2" width="4.7109375" customWidth="1"/>
    <col min="3" max="3" width="5.42578125" customWidth="1"/>
    <col min="4" max="4" width="4.7109375" customWidth="1"/>
    <col min="5" max="5" width="7" customWidth="1"/>
    <col min="6" max="6" width="38.42578125" customWidth="1"/>
    <col min="7" max="7" width="12.42578125" customWidth="1"/>
    <col min="8" max="8" width="14.5703125" customWidth="1"/>
    <col min="9" max="9" width="15.28515625" customWidth="1"/>
    <col min="10" max="10" width="28.28515625" customWidth="1"/>
    <col min="11" max="11" width="14.5703125" customWidth="1"/>
    <col min="12" max="12" width="12.5703125" customWidth="1"/>
    <col min="13" max="13" width="20.85546875" style="3" customWidth="1"/>
  </cols>
  <sheetData>
    <row r="1" spans="2:13" ht="15.75" x14ac:dyDescent="0.25">
      <c r="B1" s="9"/>
      <c r="C1" s="9"/>
      <c r="D1" s="9"/>
      <c r="E1" s="9"/>
      <c r="F1" s="9"/>
      <c r="G1" s="3"/>
      <c r="H1" s="3"/>
      <c r="I1" s="3"/>
      <c r="J1" s="3"/>
      <c r="K1" s="3"/>
      <c r="L1" s="3"/>
    </row>
    <row r="2" spans="2:13" ht="15.75" x14ac:dyDescent="0.25">
      <c r="D2" s="10" t="s">
        <v>319</v>
      </c>
      <c r="F2" s="10"/>
      <c r="G2" s="2"/>
      <c r="H2" s="2"/>
      <c r="I2" s="2"/>
      <c r="J2" s="2"/>
      <c r="K2" s="2"/>
      <c r="L2" s="3"/>
    </row>
    <row r="3" spans="2:13" ht="15.75" x14ac:dyDescent="0.25">
      <c r="B3" s="10"/>
      <c r="C3" s="10" t="s">
        <v>320</v>
      </c>
      <c r="D3" s="10"/>
      <c r="E3" s="10"/>
      <c r="F3" s="10"/>
      <c r="G3" s="2"/>
      <c r="H3" s="2"/>
      <c r="I3" s="2"/>
      <c r="J3" s="2"/>
      <c r="K3" s="2"/>
      <c r="L3" s="3"/>
    </row>
    <row r="4" spans="2:13" ht="15.75" x14ac:dyDescent="0.25">
      <c r="B4" s="10"/>
      <c r="C4" s="10"/>
      <c r="D4" s="10"/>
      <c r="E4" s="10"/>
      <c r="F4" s="10"/>
      <c r="G4" s="2"/>
      <c r="H4" s="2"/>
      <c r="I4" s="2"/>
      <c r="J4" s="2"/>
      <c r="K4" s="2"/>
      <c r="L4" s="3"/>
    </row>
    <row r="5" spans="2:13" ht="15.75" x14ac:dyDescent="0.25">
      <c r="B5" s="10"/>
      <c r="C5" s="10"/>
      <c r="D5" s="10"/>
      <c r="E5" s="10"/>
      <c r="F5" s="10"/>
      <c r="G5" s="2"/>
      <c r="H5" s="2"/>
      <c r="I5" s="2"/>
      <c r="J5" s="2"/>
      <c r="K5" s="2"/>
      <c r="L5" s="3"/>
    </row>
    <row r="6" spans="2:13" ht="15.75" x14ac:dyDescent="0.25">
      <c r="B6" s="10"/>
      <c r="C6" s="10"/>
      <c r="D6" s="10"/>
      <c r="E6" s="10"/>
      <c r="F6" s="10"/>
      <c r="G6" s="2"/>
      <c r="H6" s="2"/>
      <c r="I6" s="2"/>
      <c r="J6" s="2"/>
      <c r="K6" s="2"/>
      <c r="L6" s="3"/>
    </row>
    <row r="7" spans="2:13" x14ac:dyDescent="0.25">
      <c r="B7" s="11"/>
      <c r="C7" s="11"/>
      <c r="D7" s="11"/>
      <c r="E7" s="12"/>
      <c r="F7" s="11"/>
    </row>
    <row r="8" spans="2:13" x14ac:dyDescent="0.25">
      <c r="B8" s="11"/>
      <c r="C8" s="11"/>
      <c r="D8" s="194" t="s">
        <v>0</v>
      </c>
      <c r="E8" s="194"/>
      <c r="F8" s="194"/>
    </row>
    <row r="9" spans="2:13" ht="15.75" thickBot="1" x14ac:dyDescent="0.3">
      <c r="B9" s="11"/>
      <c r="C9" s="11"/>
      <c r="D9" s="11"/>
      <c r="E9" s="12"/>
      <c r="F9" s="11"/>
    </row>
    <row r="10" spans="2:13" x14ac:dyDescent="0.25">
      <c r="B10" s="11"/>
      <c r="C10" s="11"/>
      <c r="D10" s="14" t="s">
        <v>1</v>
      </c>
      <c r="E10" s="15" t="s">
        <v>1</v>
      </c>
      <c r="F10" s="16"/>
      <c r="G10" s="174" t="s">
        <v>296</v>
      </c>
      <c r="H10" s="174" t="s">
        <v>322</v>
      </c>
      <c r="I10" s="174" t="s">
        <v>321</v>
      </c>
      <c r="J10" s="158"/>
      <c r="K10" s="3"/>
      <c r="M10"/>
    </row>
    <row r="11" spans="2:13" ht="21.75" customHeight="1" thickBot="1" x14ac:dyDescent="0.3">
      <c r="B11" s="11"/>
      <c r="C11" s="11"/>
      <c r="D11" s="17" t="s">
        <v>2</v>
      </c>
      <c r="E11" s="18" t="s">
        <v>2</v>
      </c>
      <c r="F11" s="19" t="s">
        <v>3</v>
      </c>
      <c r="G11" s="175"/>
      <c r="H11" s="175"/>
      <c r="I11" s="175"/>
      <c r="J11" s="158"/>
      <c r="K11" s="3"/>
      <c r="M11"/>
    </row>
    <row r="12" spans="2:13" x14ac:dyDescent="0.25">
      <c r="B12" s="11"/>
      <c r="C12" s="11"/>
      <c r="D12" s="20"/>
      <c r="E12" s="21"/>
      <c r="F12" s="21"/>
      <c r="G12" s="22"/>
      <c r="H12" s="22"/>
      <c r="I12" s="22"/>
      <c r="J12" s="158"/>
      <c r="K12" s="3"/>
      <c r="M12"/>
    </row>
    <row r="13" spans="2:13" x14ac:dyDescent="0.25">
      <c r="B13" s="11"/>
      <c r="C13" s="11"/>
      <c r="D13" s="20"/>
      <c r="E13" s="21"/>
      <c r="F13" s="23"/>
      <c r="G13" s="24"/>
      <c r="H13" s="24"/>
      <c r="I13" s="24"/>
      <c r="J13" s="159"/>
      <c r="K13" s="3"/>
      <c r="M13"/>
    </row>
    <row r="14" spans="2:13" x14ac:dyDescent="0.25">
      <c r="B14" s="11"/>
      <c r="C14" s="11"/>
      <c r="D14" s="25">
        <v>711</v>
      </c>
      <c r="E14" s="21"/>
      <c r="F14" s="26" t="s">
        <v>4</v>
      </c>
      <c r="G14" s="27">
        <f>G15+G16+G17+G18</f>
        <v>2340000</v>
      </c>
      <c r="H14" s="27">
        <f>H15+H16+H17+H18</f>
        <v>1514950.1300000001</v>
      </c>
      <c r="I14" s="27">
        <f>H14/G14%</f>
        <v>64.741458547008548</v>
      </c>
      <c r="J14" s="4"/>
      <c r="K14" s="3"/>
      <c r="M14"/>
    </row>
    <row r="15" spans="2:13" x14ac:dyDescent="0.25">
      <c r="B15" s="11"/>
      <c r="C15" s="11"/>
      <c r="D15" s="177"/>
      <c r="E15" s="28" t="s">
        <v>5</v>
      </c>
      <c r="F15" s="29" t="s">
        <v>6</v>
      </c>
      <c r="G15" s="30">
        <v>1850000</v>
      </c>
      <c r="H15" s="30">
        <v>1339784.58</v>
      </c>
      <c r="I15" s="27">
        <f t="shared" ref="I15:I41" si="0">H15/G15%</f>
        <v>72.420788108108113</v>
      </c>
      <c r="J15" s="5"/>
      <c r="K15" s="3"/>
      <c r="M15"/>
    </row>
    <row r="16" spans="2:13" x14ac:dyDescent="0.25">
      <c r="B16" s="11"/>
      <c r="C16" s="11"/>
      <c r="D16" s="177"/>
      <c r="E16" s="28" t="s">
        <v>7</v>
      </c>
      <c r="F16" s="29" t="s">
        <v>8</v>
      </c>
      <c r="G16" s="30">
        <v>150000</v>
      </c>
      <c r="H16" s="30">
        <v>42544.31</v>
      </c>
      <c r="I16" s="27">
        <f t="shared" si="0"/>
        <v>28.362873333333333</v>
      </c>
      <c r="J16" s="5"/>
      <c r="K16" s="3"/>
      <c r="M16"/>
    </row>
    <row r="17" spans="2:13" x14ac:dyDescent="0.25">
      <c r="B17" s="11"/>
      <c r="C17" s="11"/>
      <c r="D17" s="177"/>
      <c r="E17" s="28" t="s">
        <v>9</v>
      </c>
      <c r="F17" s="29" t="s">
        <v>10</v>
      </c>
      <c r="G17" s="30">
        <v>180000</v>
      </c>
      <c r="H17" s="30">
        <v>50350.07</v>
      </c>
      <c r="I17" s="27">
        <f t="shared" si="0"/>
        <v>27.972261111111109</v>
      </c>
      <c r="J17" s="5"/>
      <c r="K17" s="3"/>
      <c r="M17"/>
    </row>
    <row r="18" spans="2:13" x14ac:dyDescent="0.25">
      <c r="B18" s="11"/>
      <c r="C18" s="11"/>
      <c r="D18" s="196"/>
      <c r="E18" s="28" t="s">
        <v>11</v>
      </c>
      <c r="F18" s="29" t="s">
        <v>12</v>
      </c>
      <c r="G18" s="30">
        <v>160000</v>
      </c>
      <c r="H18" s="30">
        <v>82271.17</v>
      </c>
      <c r="I18" s="27">
        <f t="shared" si="0"/>
        <v>51.419481249999997</v>
      </c>
      <c r="J18" s="5"/>
      <c r="K18" s="3"/>
      <c r="M18"/>
    </row>
    <row r="19" spans="2:13" x14ac:dyDescent="0.25">
      <c r="B19" s="11"/>
      <c r="C19" s="11"/>
      <c r="D19" s="32">
        <v>713</v>
      </c>
      <c r="E19" s="33"/>
      <c r="F19" s="34" t="s">
        <v>13</v>
      </c>
      <c r="G19" s="27">
        <f>G20+G21</f>
        <v>65000</v>
      </c>
      <c r="H19" s="27">
        <f>H20+H21</f>
        <v>24177.279999999999</v>
      </c>
      <c r="I19" s="27">
        <f t="shared" si="0"/>
        <v>37.195815384615386</v>
      </c>
      <c r="J19" s="4"/>
      <c r="K19" s="3"/>
      <c r="M19"/>
    </row>
    <row r="20" spans="2:13" x14ac:dyDescent="0.25">
      <c r="B20" s="11"/>
      <c r="C20" s="11"/>
      <c r="D20" s="195"/>
      <c r="E20" s="28" t="s">
        <v>14</v>
      </c>
      <c r="F20" s="29" t="s">
        <v>15</v>
      </c>
      <c r="G20" s="30">
        <v>30000</v>
      </c>
      <c r="H20" s="30">
        <v>9827.0499999999993</v>
      </c>
      <c r="I20" s="27">
        <f t="shared" si="0"/>
        <v>32.756833333333333</v>
      </c>
      <c r="J20" s="5"/>
      <c r="K20" s="3"/>
      <c r="M20"/>
    </row>
    <row r="21" spans="2:13" x14ac:dyDescent="0.25">
      <c r="B21" s="11"/>
      <c r="C21" s="11"/>
      <c r="D21" s="196"/>
      <c r="E21" s="28" t="s">
        <v>16</v>
      </c>
      <c r="F21" s="29" t="s">
        <v>17</v>
      </c>
      <c r="G21" s="30">
        <v>35000</v>
      </c>
      <c r="H21" s="30">
        <v>14350.23</v>
      </c>
      <c r="I21" s="27">
        <f t="shared" si="0"/>
        <v>41.000657142857143</v>
      </c>
      <c r="J21" s="5"/>
      <c r="K21" s="3"/>
      <c r="M21"/>
    </row>
    <row r="22" spans="2:13" x14ac:dyDescent="0.25">
      <c r="B22" s="11"/>
      <c r="C22" s="11"/>
      <c r="D22" s="32">
        <v>714</v>
      </c>
      <c r="E22" s="28"/>
      <c r="F22" s="34" t="s">
        <v>18</v>
      </c>
      <c r="G22" s="27">
        <f>G23+G24+G25+G26</f>
        <v>2010000</v>
      </c>
      <c r="H22" s="27">
        <f>H23+H24+H25+H26</f>
        <v>749693.5</v>
      </c>
      <c r="I22" s="27">
        <f t="shared" si="0"/>
        <v>37.298184079601988</v>
      </c>
      <c r="J22" s="4"/>
      <c r="K22" s="3"/>
      <c r="M22"/>
    </row>
    <row r="23" spans="2:13" x14ac:dyDescent="0.25">
      <c r="B23" s="11"/>
      <c r="C23" s="11"/>
      <c r="D23" s="195"/>
      <c r="E23" s="28" t="s">
        <v>268</v>
      </c>
      <c r="F23" s="29" t="s">
        <v>269</v>
      </c>
      <c r="G23" s="30">
        <v>1650000</v>
      </c>
      <c r="H23" s="30">
        <v>578490.5</v>
      </c>
      <c r="I23" s="27">
        <f t="shared" si="0"/>
        <v>35.060030303030302</v>
      </c>
      <c r="J23" s="5"/>
      <c r="K23" s="3"/>
      <c r="M23"/>
    </row>
    <row r="24" spans="2:13" x14ac:dyDescent="0.25">
      <c r="B24" s="11"/>
      <c r="C24" s="11"/>
      <c r="D24" s="177"/>
      <c r="E24" s="28" t="s">
        <v>19</v>
      </c>
      <c r="F24" s="29" t="s">
        <v>20</v>
      </c>
      <c r="G24" s="30">
        <v>150000</v>
      </c>
      <c r="H24" s="30">
        <v>36629.96</v>
      </c>
      <c r="I24" s="27">
        <f t="shared" si="0"/>
        <v>24.419973333333331</v>
      </c>
      <c r="J24" s="5"/>
      <c r="K24" s="3"/>
      <c r="M24"/>
    </row>
    <row r="25" spans="2:13" x14ac:dyDescent="0.25">
      <c r="B25" s="11"/>
      <c r="C25" s="11"/>
      <c r="D25" s="177"/>
      <c r="E25" s="28" t="s">
        <v>21</v>
      </c>
      <c r="F25" s="29" t="s">
        <v>22</v>
      </c>
      <c r="G25" s="30">
        <v>120000</v>
      </c>
      <c r="H25" s="30">
        <v>80237.5</v>
      </c>
      <c r="I25" s="27">
        <f t="shared" si="0"/>
        <v>66.864583333333329</v>
      </c>
      <c r="J25" s="5"/>
      <c r="K25" s="3"/>
      <c r="M25"/>
    </row>
    <row r="26" spans="2:13" x14ac:dyDescent="0.25">
      <c r="B26" s="11"/>
      <c r="C26" s="11"/>
      <c r="D26" s="177"/>
      <c r="E26" s="28" t="s">
        <v>23</v>
      </c>
      <c r="F26" s="29" t="s">
        <v>24</v>
      </c>
      <c r="G26" s="30">
        <v>90000</v>
      </c>
      <c r="H26" s="30">
        <v>54335.54</v>
      </c>
      <c r="I26" s="27">
        <f t="shared" si="0"/>
        <v>60.372822222222226</v>
      </c>
      <c r="J26" s="5"/>
      <c r="K26" s="3"/>
      <c r="M26"/>
    </row>
    <row r="27" spans="2:13" x14ac:dyDescent="0.25">
      <c r="B27" s="11"/>
      <c r="C27" s="11"/>
      <c r="D27" s="32">
        <v>715</v>
      </c>
      <c r="E27" s="28"/>
      <c r="F27" s="34" t="s">
        <v>25</v>
      </c>
      <c r="G27" s="27">
        <f>G29+G30+G28</f>
        <v>65000</v>
      </c>
      <c r="H27" s="27">
        <f>H29+H30+H28</f>
        <v>14516.9</v>
      </c>
      <c r="I27" s="27">
        <f t="shared" si="0"/>
        <v>22.333692307692306</v>
      </c>
      <c r="J27" s="4"/>
      <c r="K27" s="3"/>
      <c r="M27"/>
    </row>
    <row r="28" spans="2:13" x14ac:dyDescent="0.25">
      <c r="B28" s="11"/>
      <c r="C28" s="11"/>
      <c r="D28" s="195"/>
      <c r="E28" s="28" t="s">
        <v>247</v>
      </c>
      <c r="F28" s="35" t="s">
        <v>248</v>
      </c>
      <c r="G28" s="36">
        <v>20000</v>
      </c>
      <c r="H28" s="36">
        <v>5088.17</v>
      </c>
      <c r="I28" s="27">
        <f t="shared" si="0"/>
        <v>25.440850000000001</v>
      </c>
      <c r="J28" s="127"/>
      <c r="K28" s="3"/>
      <c r="M28"/>
    </row>
    <row r="29" spans="2:13" x14ac:dyDescent="0.25">
      <c r="B29" s="11"/>
      <c r="C29" s="11"/>
      <c r="D29" s="177"/>
      <c r="E29" s="28" t="s">
        <v>26</v>
      </c>
      <c r="F29" s="29" t="s">
        <v>27</v>
      </c>
      <c r="G29" s="30">
        <v>25000</v>
      </c>
      <c r="H29" s="30">
        <v>6879.46</v>
      </c>
      <c r="I29" s="27">
        <f t="shared" si="0"/>
        <v>27.51784</v>
      </c>
      <c r="J29" s="5"/>
      <c r="K29" s="3"/>
      <c r="M29"/>
    </row>
    <row r="30" spans="2:13" x14ac:dyDescent="0.25">
      <c r="B30" s="11"/>
      <c r="C30" s="11"/>
      <c r="D30" s="196"/>
      <c r="E30" s="28" t="s">
        <v>28</v>
      </c>
      <c r="F30" s="29" t="s">
        <v>25</v>
      </c>
      <c r="G30" s="30">
        <v>20000</v>
      </c>
      <c r="H30" s="30">
        <v>2549.27</v>
      </c>
      <c r="I30" s="27">
        <f t="shared" si="0"/>
        <v>12.74635</v>
      </c>
      <c r="J30" s="5"/>
      <c r="K30" s="3"/>
      <c r="M30"/>
    </row>
    <row r="31" spans="2:13" x14ac:dyDescent="0.25">
      <c r="B31" s="11"/>
      <c r="C31" s="11"/>
      <c r="D31" s="32">
        <v>721</v>
      </c>
      <c r="E31" s="28"/>
      <c r="F31" s="34" t="s">
        <v>29</v>
      </c>
      <c r="G31" s="27">
        <f>G32</f>
        <v>150000</v>
      </c>
      <c r="H31" s="27">
        <f>H32</f>
        <v>20968.07</v>
      </c>
      <c r="I31" s="27">
        <f t="shared" si="0"/>
        <v>13.978713333333333</v>
      </c>
      <c r="J31" s="4"/>
      <c r="K31" s="3"/>
      <c r="M31"/>
    </row>
    <row r="32" spans="2:13" x14ac:dyDescent="0.25">
      <c r="B32" s="11"/>
      <c r="C32" s="11"/>
      <c r="D32" s="32"/>
      <c r="E32" s="28" t="s">
        <v>30</v>
      </c>
      <c r="F32" s="29" t="s">
        <v>31</v>
      </c>
      <c r="G32" s="30">
        <v>150000</v>
      </c>
      <c r="H32" s="30">
        <v>20968.07</v>
      </c>
      <c r="I32" s="27">
        <f t="shared" si="0"/>
        <v>13.978713333333333</v>
      </c>
      <c r="J32" s="5"/>
      <c r="K32" s="3"/>
      <c r="M32"/>
    </row>
    <row r="33" spans="2:13" x14ac:dyDescent="0.25">
      <c r="B33" s="11"/>
      <c r="C33" s="11"/>
      <c r="D33" s="32">
        <v>732</v>
      </c>
      <c r="E33" s="28"/>
      <c r="F33" s="34" t="s">
        <v>32</v>
      </c>
      <c r="G33" s="27">
        <f>G34</f>
        <v>450000</v>
      </c>
      <c r="H33" s="27">
        <f>H34</f>
        <v>767630.14</v>
      </c>
      <c r="I33" s="27">
        <f t="shared" si="0"/>
        <v>170.58447555555557</v>
      </c>
      <c r="J33" s="4"/>
      <c r="K33" s="3"/>
      <c r="M33"/>
    </row>
    <row r="34" spans="2:13" x14ac:dyDescent="0.25">
      <c r="B34" s="11"/>
      <c r="C34" s="11"/>
      <c r="D34" s="32"/>
      <c r="E34" s="28" t="s">
        <v>33</v>
      </c>
      <c r="F34" s="29" t="s">
        <v>34</v>
      </c>
      <c r="G34" s="30">
        <v>450000</v>
      </c>
      <c r="H34" s="30">
        <v>767630.14</v>
      </c>
      <c r="I34" s="27">
        <f t="shared" si="0"/>
        <v>170.58447555555557</v>
      </c>
      <c r="J34" s="5"/>
      <c r="K34" s="3"/>
      <c r="M34"/>
    </row>
    <row r="35" spans="2:13" x14ac:dyDescent="0.25">
      <c r="B35" s="11"/>
      <c r="C35" s="11"/>
      <c r="D35" s="32">
        <v>742</v>
      </c>
      <c r="E35" s="28"/>
      <c r="F35" s="34" t="s">
        <v>35</v>
      </c>
      <c r="G35" s="27">
        <f>G36+G38+G37</f>
        <v>6000000</v>
      </c>
      <c r="H35" s="27">
        <f>H36+H38+H37</f>
        <v>3217077.9899999998</v>
      </c>
      <c r="I35" s="27">
        <f t="shared" si="0"/>
        <v>53.617966499999994</v>
      </c>
      <c r="J35" s="4"/>
      <c r="K35" s="3"/>
      <c r="M35"/>
    </row>
    <row r="36" spans="2:13" x14ac:dyDescent="0.25">
      <c r="B36" s="11"/>
      <c r="C36" s="11"/>
      <c r="D36" s="195"/>
      <c r="E36" s="28" t="s">
        <v>36</v>
      </c>
      <c r="F36" s="29" t="s">
        <v>37</v>
      </c>
      <c r="G36" s="30">
        <v>200000</v>
      </c>
      <c r="H36" s="30">
        <v>0</v>
      </c>
      <c r="I36" s="27">
        <f t="shared" si="0"/>
        <v>0</v>
      </c>
      <c r="J36" s="5"/>
      <c r="K36" s="3"/>
      <c r="M36"/>
    </row>
    <row r="37" spans="2:13" x14ac:dyDescent="0.25">
      <c r="B37" s="11"/>
      <c r="C37" s="11"/>
      <c r="D37" s="197"/>
      <c r="E37" s="28" t="s">
        <v>38</v>
      </c>
      <c r="F37" s="29" t="s">
        <v>39</v>
      </c>
      <c r="G37" s="30">
        <v>4300000</v>
      </c>
      <c r="H37" s="30">
        <v>2455994.42</v>
      </c>
      <c r="I37" s="27">
        <f t="shared" si="0"/>
        <v>57.116149302325582</v>
      </c>
      <c r="J37" s="5"/>
      <c r="K37" s="3"/>
      <c r="M37"/>
    </row>
    <row r="38" spans="2:13" x14ac:dyDescent="0.25">
      <c r="B38" s="11"/>
      <c r="C38" s="11"/>
      <c r="D38" s="196"/>
      <c r="E38" s="28" t="s">
        <v>295</v>
      </c>
      <c r="F38" s="29" t="s">
        <v>270</v>
      </c>
      <c r="G38" s="30">
        <v>1500000</v>
      </c>
      <c r="H38" s="30">
        <v>761083.57</v>
      </c>
      <c r="I38" s="27">
        <f t="shared" si="0"/>
        <v>50.738904666666663</v>
      </c>
      <c r="J38" s="5"/>
      <c r="K38" s="3"/>
      <c r="M38"/>
    </row>
    <row r="39" spans="2:13" x14ac:dyDescent="0.25">
      <c r="B39" s="11"/>
      <c r="C39" s="11"/>
      <c r="D39" s="37">
        <v>751</v>
      </c>
      <c r="E39" s="28"/>
      <c r="F39" s="34" t="s">
        <v>40</v>
      </c>
      <c r="G39" s="27">
        <f>G40</f>
        <v>200000</v>
      </c>
      <c r="H39" s="27">
        <f>H40</f>
        <v>0</v>
      </c>
      <c r="I39" s="27">
        <f t="shared" si="0"/>
        <v>0</v>
      </c>
      <c r="J39" s="4"/>
      <c r="K39" s="3"/>
      <c r="M39"/>
    </row>
    <row r="40" spans="2:13" x14ac:dyDescent="0.25">
      <c r="B40" s="11"/>
      <c r="C40" s="11"/>
      <c r="D40" s="31"/>
      <c r="E40" s="28" t="s">
        <v>41</v>
      </c>
      <c r="F40" s="29" t="s">
        <v>40</v>
      </c>
      <c r="G40" s="30">
        <v>200000</v>
      </c>
      <c r="H40" s="30">
        <v>0</v>
      </c>
      <c r="I40" s="27">
        <f t="shared" si="0"/>
        <v>0</v>
      </c>
      <c r="J40" s="5"/>
      <c r="K40" s="3"/>
      <c r="M40"/>
    </row>
    <row r="41" spans="2:13" ht="15.75" thickBot="1" x14ac:dyDescent="0.3">
      <c r="B41" s="11"/>
      <c r="C41" s="11"/>
      <c r="D41" s="38"/>
      <c r="E41" s="39"/>
      <c r="F41" s="40" t="s">
        <v>42</v>
      </c>
      <c r="G41" s="41">
        <f>G14+G19+G22+G27+G31+G35+G39+G33</f>
        <v>11280000</v>
      </c>
      <c r="H41" s="41">
        <f>H14+H19+H22+H27+H31+H35+H39+H33</f>
        <v>6309014.0099999988</v>
      </c>
      <c r="I41" s="27">
        <f t="shared" si="0"/>
        <v>55.930975265957436</v>
      </c>
      <c r="J41" s="4"/>
      <c r="K41" s="3"/>
      <c r="M41"/>
    </row>
    <row r="42" spans="2:13" x14ac:dyDescent="0.25">
      <c r="B42" s="11"/>
      <c r="C42" s="11"/>
      <c r="D42" s="11"/>
      <c r="E42" s="42"/>
      <c r="F42" s="43"/>
      <c r="G42" s="4"/>
      <c r="H42" s="4"/>
      <c r="I42" s="4"/>
      <c r="J42" s="4"/>
      <c r="K42" s="4"/>
      <c r="L42" s="4"/>
      <c r="M42" s="4"/>
    </row>
    <row r="43" spans="2:13" x14ac:dyDescent="0.25">
      <c r="B43" s="11"/>
      <c r="C43" s="11"/>
      <c r="D43" s="11"/>
      <c r="E43" s="42"/>
      <c r="F43" s="43"/>
      <c r="G43" s="4"/>
      <c r="H43" s="4"/>
      <c r="I43" s="4"/>
      <c r="J43" s="4"/>
      <c r="K43" s="4"/>
      <c r="L43" s="4"/>
      <c r="M43" s="4"/>
    </row>
    <row r="44" spans="2:13" x14ac:dyDescent="0.25">
      <c r="B44" s="11"/>
      <c r="C44" s="11"/>
      <c r="D44" s="11"/>
      <c r="E44" s="42"/>
      <c r="F44" s="43"/>
      <c r="G44" s="4"/>
      <c r="H44" s="4"/>
      <c r="I44" s="4"/>
      <c r="J44" s="4"/>
      <c r="K44" s="4"/>
      <c r="L44" s="4"/>
      <c r="M44" s="4"/>
    </row>
    <row r="45" spans="2:13" x14ac:dyDescent="0.25">
      <c r="B45" s="11"/>
      <c r="C45" s="11"/>
      <c r="D45" s="11"/>
      <c r="E45" s="42"/>
      <c r="F45" s="43"/>
      <c r="G45" s="4"/>
      <c r="H45" s="4"/>
      <c r="I45" s="4"/>
      <c r="J45" s="4"/>
      <c r="K45" s="4"/>
      <c r="L45" s="4"/>
      <c r="M45" s="4"/>
    </row>
    <row r="46" spans="2:13" x14ac:dyDescent="0.25">
      <c r="B46" s="11"/>
      <c r="C46" s="11"/>
      <c r="D46" s="11"/>
      <c r="E46" s="42"/>
      <c r="F46" s="43"/>
      <c r="G46" s="4"/>
      <c r="H46" s="4"/>
      <c r="I46" s="4"/>
      <c r="J46" s="4"/>
      <c r="K46" s="4"/>
      <c r="L46" s="4"/>
      <c r="M46" s="4"/>
    </row>
    <row r="47" spans="2:13" x14ac:dyDescent="0.25">
      <c r="B47" s="11"/>
      <c r="C47" s="11"/>
      <c r="D47" s="11"/>
      <c r="E47" s="12"/>
      <c r="F47" s="11"/>
    </row>
    <row r="48" spans="2:13" x14ac:dyDescent="0.25">
      <c r="B48" s="11"/>
      <c r="C48" s="11"/>
      <c r="D48" s="11"/>
      <c r="E48" s="12"/>
      <c r="F48" s="11"/>
    </row>
    <row r="49" spans="2:13" x14ac:dyDescent="0.25">
      <c r="B49" s="11"/>
      <c r="C49" s="11"/>
      <c r="D49" s="11"/>
      <c r="E49" s="12"/>
      <c r="F49" s="11"/>
    </row>
    <row r="50" spans="2:13" x14ac:dyDescent="0.25">
      <c r="B50" s="11"/>
      <c r="C50" s="11"/>
      <c r="D50" s="11"/>
      <c r="E50" s="12"/>
      <c r="F50" s="11"/>
    </row>
    <row r="51" spans="2:13" x14ac:dyDescent="0.25">
      <c r="B51" s="11"/>
      <c r="C51" s="11"/>
      <c r="D51" s="11"/>
      <c r="E51" s="12"/>
      <c r="F51" s="11"/>
    </row>
    <row r="52" spans="2:13" x14ac:dyDescent="0.25">
      <c r="B52" s="11"/>
      <c r="C52" s="11"/>
      <c r="D52" s="11"/>
      <c r="E52" s="12"/>
      <c r="F52" s="11"/>
    </row>
    <row r="53" spans="2:13" x14ac:dyDescent="0.25">
      <c r="B53" s="11"/>
      <c r="C53" s="11"/>
      <c r="D53" s="11"/>
      <c r="E53" s="12"/>
      <c r="F53" s="11"/>
    </row>
    <row r="54" spans="2:13" x14ac:dyDescent="0.25">
      <c r="B54" s="11"/>
      <c r="C54" s="11"/>
      <c r="D54" s="11"/>
      <c r="E54" s="12"/>
      <c r="F54" s="11"/>
    </row>
    <row r="55" spans="2:13" x14ac:dyDescent="0.25">
      <c r="B55" s="11"/>
      <c r="C55" s="11"/>
      <c r="D55" s="194" t="s">
        <v>43</v>
      </c>
      <c r="E55" s="194"/>
      <c r="F55" s="194"/>
    </row>
    <row r="56" spans="2:13" x14ac:dyDescent="0.25">
      <c r="B56" s="11"/>
      <c r="C56" s="11"/>
      <c r="D56" s="13"/>
      <c r="E56" s="13"/>
      <c r="F56" s="13"/>
    </row>
    <row r="57" spans="2:13" ht="15.75" thickBot="1" x14ac:dyDescent="0.3">
      <c r="B57" s="11"/>
      <c r="C57" s="11"/>
      <c r="D57" s="13"/>
      <c r="E57" s="13"/>
      <c r="F57" s="13"/>
    </row>
    <row r="58" spans="2:13" ht="15" customHeight="1" x14ac:dyDescent="0.25">
      <c r="B58" s="11"/>
      <c r="C58" s="12"/>
      <c r="D58" s="44" t="s">
        <v>1</v>
      </c>
      <c r="E58" s="45" t="s">
        <v>1</v>
      </c>
      <c r="F58" s="46" t="s">
        <v>3</v>
      </c>
      <c r="G58" s="174" t="s">
        <v>296</v>
      </c>
      <c r="H58" s="174" t="s">
        <v>322</v>
      </c>
      <c r="I58" s="174" t="s">
        <v>321</v>
      </c>
      <c r="J58" s="158"/>
      <c r="K58" s="3"/>
      <c r="M58"/>
    </row>
    <row r="59" spans="2:13" ht="24" customHeight="1" thickBot="1" x14ac:dyDescent="0.3">
      <c r="B59" s="11"/>
      <c r="C59" s="12"/>
      <c r="D59" s="47" t="s">
        <v>2</v>
      </c>
      <c r="E59" s="48" t="s">
        <v>2</v>
      </c>
      <c r="F59" s="49"/>
      <c r="G59" s="175"/>
      <c r="H59" s="175"/>
      <c r="I59" s="175"/>
      <c r="J59" s="158"/>
      <c r="K59" s="3"/>
      <c r="M59"/>
    </row>
    <row r="60" spans="2:13" x14ac:dyDescent="0.25">
      <c r="B60" s="11"/>
      <c r="C60" s="50"/>
      <c r="D60" s="20"/>
      <c r="E60" s="21"/>
      <c r="F60" s="51"/>
      <c r="G60" s="52"/>
      <c r="H60" s="52"/>
      <c r="I60" s="52"/>
      <c r="J60" s="158"/>
      <c r="K60" s="3"/>
      <c r="M60"/>
    </row>
    <row r="61" spans="2:13" x14ac:dyDescent="0.25">
      <c r="B61" s="11"/>
      <c r="C61" s="53"/>
      <c r="D61" s="32">
        <v>411</v>
      </c>
      <c r="E61" s="28"/>
      <c r="F61" s="54" t="s">
        <v>44</v>
      </c>
      <c r="G61" s="55">
        <f>G62+G63+G64+G65+G66</f>
        <v>2650260</v>
      </c>
      <c r="H61" s="55">
        <f>H62+H63+H64+H65+H66</f>
        <v>1129366.25</v>
      </c>
      <c r="I61" s="55">
        <f>I62+I63+I64+I65+I66</f>
        <v>914.28368124794054</v>
      </c>
      <c r="J61" s="4"/>
      <c r="K61" s="3"/>
      <c r="M61"/>
    </row>
    <row r="62" spans="2:13" x14ac:dyDescent="0.25">
      <c r="B62" s="11"/>
      <c r="C62" s="11"/>
      <c r="D62" s="190"/>
      <c r="E62" s="28" t="s">
        <v>45</v>
      </c>
      <c r="F62" s="29" t="s">
        <v>46</v>
      </c>
      <c r="G62" s="56">
        <f t="shared" ref="G62:I66" si="1">G168+G217+G264+G290+G319+G573+G676+G779+G830+G880+G523+G368+G421+G471+G625+G727+G932</f>
        <v>2133900</v>
      </c>
      <c r="H62" s="56">
        <f t="shared" si="1"/>
        <v>1128242.42</v>
      </c>
      <c r="I62" s="56">
        <f t="shared" si="1"/>
        <v>897.76750553158877</v>
      </c>
      <c r="J62" s="5"/>
      <c r="K62" s="3"/>
      <c r="M62"/>
    </row>
    <row r="63" spans="2:13" x14ac:dyDescent="0.25">
      <c r="B63" s="11"/>
      <c r="C63" s="11"/>
      <c r="D63" s="177"/>
      <c r="E63" s="28" t="s">
        <v>47</v>
      </c>
      <c r="F63" s="29" t="s">
        <v>48</v>
      </c>
      <c r="G63" s="56">
        <f t="shared" si="1"/>
        <v>100500</v>
      </c>
      <c r="H63" s="56">
        <f t="shared" si="1"/>
        <v>0</v>
      </c>
      <c r="I63" s="56">
        <f t="shared" si="1"/>
        <v>0</v>
      </c>
      <c r="J63" s="5"/>
      <c r="K63" s="3"/>
      <c r="M63"/>
    </row>
    <row r="64" spans="2:13" x14ac:dyDescent="0.25">
      <c r="B64" s="11"/>
      <c r="C64" s="11"/>
      <c r="D64" s="177"/>
      <c r="E64" s="28" t="s">
        <v>49</v>
      </c>
      <c r="F64" s="29" t="s">
        <v>50</v>
      </c>
      <c r="G64" s="56">
        <f t="shared" si="1"/>
        <v>243000</v>
      </c>
      <c r="H64" s="56">
        <f t="shared" si="1"/>
        <v>0</v>
      </c>
      <c r="I64" s="56">
        <f t="shared" si="1"/>
        <v>0</v>
      </c>
      <c r="J64" s="5"/>
      <c r="K64" s="3"/>
      <c r="M64"/>
    </row>
    <row r="65" spans="2:13" x14ac:dyDescent="0.25">
      <c r="B65" s="11"/>
      <c r="C65" s="11"/>
      <c r="D65" s="177"/>
      <c r="E65" s="28" t="s">
        <v>51</v>
      </c>
      <c r="F65" s="29" t="s">
        <v>52</v>
      </c>
      <c r="G65" s="56">
        <f t="shared" si="1"/>
        <v>166900</v>
      </c>
      <c r="H65" s="56">
        <f t="shared" si="1"/>
        <v>1123.8299999999997</v>
      </c>
      <c r="I65" s="56">
        <f t="shared" si="1"/>
        <v>16.516175716351793</v>
      </c>
      <c r="J65" s="5"/>
      <c r="K65" s="3"/>
      <c r="M65"/>
    </row>
    <row r="66" spans="2:13" x14ac:dyDescent="0.25">
      <c r="B66" s="11"/>
      <c r="C66" s="11"/>
      <c r="D66" s="196"/>
      <c r="E66" s="28" t="s">
        <v>53</v>
      </c>
      <c r="F66" s="29" t="s">
        <v>54</v>
      </c>
      <c r="G66" s="56">
        <f t="shared" si="1"/>
        <v>5960</v>
      </c>
      <c r="H66" s="56">
        <f t="shared" si="1"/>
        <v>0</v>
      </c>
      <c r="I66" s="56">
        <f t="shared" si="1"/>
        <v>0</v>
      </c>
      <c r="J66" s="5"/>
      <c r="K66" s="3"/>
      <c r="M66"/>
    </row>
    <row r="67" spans="2:13" x14ac:dyDescent="0.25">
      <c r="B67" s="11"/>
      <c r="C67" s="11"/>
      <c r="D67" s="32">
        <v>412</v>
      </c>
      <c r="E67" s="28"/>
      <c r="F67" s="54" t="s">
        <v>55</v>
      </c>
      <c r="G67" s="55">
        <f>G69+G70+G68</f>
        <v>95419</v>
      </c>
      <c r="H67" s="55">
        <f>H69+H70+H68</f>
        <v>41450</v>
      </c>
      <c r="I67" s="55">
        <f>I69+I70+I68</f>
        <v>1129.1603616027794</v>
      </c>
      <c r="J67" s="4"/>
      <c r="K67" s="3"/>
      <c r="M67"/>
    </row>
    <row r="68" spans="2:13" x14ac:dyDescent="0.25">
      <c r="B68" s="11"/>
      <c r="C68" s="11"/>
      <c r="D68" s="32"/>
      <c r="E68" s="28" t="s">
        <v>300</v>
      </c>
      <c r="F68" s="35" t="s">
        <v>301</v>
      </c>
      <c r="G68" s="57">
        <f>G174+G223+G270+G325+G374+G427+G529+G579+G631+G682+G733+G785+G836+G886</f>
        <v>8419</v>
      </c>
      <c r="H68" s="57">
        <f>H174+H223+H270+H325+H374+H427+H529+H579+H631+H682+H733+H785+H836+H886</f>
        <v>6480</v>
      </c>
      <c r="I68" s="57">
        <f>I174+I223+I270+I325+I374+I427+I529+I579+I631+I682+I733+I785+I836+I886</f>
        <v>1039.1956557204264</v>
      </c>
      <c r="J68" s="127"/>
      <c r="K68" s="3"/>
      <c r="M68"/>
    </row>
    <row r="69" spans="2:13" x14ac:dyDescent="0.25">
      <c r="B69" s="11"/>
      <c r="C69" s="11"/>
      <c r="D69" s="58"/>
      <c r="E69" s="28" t="s">
        <v>56</v>
      </c>
      <c r="F69" s="29" t="s">
        <v>57</v>
      </c>
      <c r="G69" s="56">
        <f>G224</f>
        <v>85000</v>
      </c>
      <c r="H69" s="56">
        <f>H224</f>
        <v>33970</v>
      </c>
      <c r="I69" s="56">
        <f>I224</f>
        <v>39.964705882352938</v>
      </c>
      <c r="J69" s="5"/>
      <c r="K69" s="3"/>
      <c r="M69"/>
    </row>
    <row r="70" spans="2:13" x14ac:dyDescent="0.25">
      <c r="B70" s="11"/>
      <c r="C70" s="11"/>
      <c r="D70" s="58"/>
      <c r="E70" s="28" t="s">
        <v>251</v>
      </c>
      <c r="F70" s="29" t="s">
        <v>252</v>
      </c>
      <c r="G70" s="56">
        <f>G530</f>
        <v>2000</v>
      </c>
      <c r="H70" s="56">
        <f>H530</f>
        <v>1000</v>
      </c>
      <c r="I70" s="56">
        <f>I530</f>
        <v>50</v>
      </c>
      <c r="J70" s="5"/>
      <c r="K70" s="3"/>
      <c r="M70"/>
    </row>
    <row r="71" spans="2:13" x14ac:dyDescent="0.25">
      <c r="B71" s="11"/>
      <c r="C71" s="11"/>
      <c r="D71" s="32">
        <v>413</v>
      </c>
      <c r="E71" s="28"/>
      <c r="F71" s="54" t="s">
        <v>58</v>
      </c>
      <c r="G71" s="55">
        <f>G72+G74+G75+G73</f>
        <v>193060</v>
      </c>
      <c r="H71" s="55">
        <f>H72+H74+H75+H73</f>
        <v>110617.32</v>
      </c>
      <c r="I71" s="55">
        <f>I72+I74+I75+I73</f>
        <v>1793.6633469696969</v>
      </c>
      <c r="J71" s="4"/>
      <c r="K71" s="3"/>
      <c r="M71"/>
    </row>
    <row r="72" spans="2:13" x14ac:dyDescent="0.25">
      <c r="B72" s="11"/>
      <c r="C72" s="11"/>
      <c r="D72" s="190"/>
      <c r="E72" s="28" t="s">
        <v>59</v>
      </c>
      <c r="F72" s="29" t="s">
        <v>60</v>
      </c>
      <c r="G72" s="56">
        <f>G176+G226+G272+G296+G327+G328+G581+G684+G787+G838+G888+G532+G839+G376+G429+G477+G633+G735+G938</f>
        <v>30960</v>
      </c>
      <c r="H72" s="56">
        <f>H176+H226+H272+H296+H327+H328+H581+H684+H787+H838+H888+H532+H839+H376+H429+H477+H633+H735+H938</f>
        <v>15015.29</v>
      </c>
      <c r="I72" s="56">
        <f>I176+I226+I272+I296+I327+I328+I581+I684+I787+I838+I888+I532+I839+I376+I429+I477+I633+I735+I938</f>
        <v>888.87859126984119</v>
      </c>
      <c r="J72" s="5"/>
      <c r="K72" s="3"/>
      <c r="M72"/>
    </row>
    <row r="73" spans="2:13" x14ac:dyDescent="0.25">
      <c r="B73" s="11"/>
      <c r="C73" s="11"/>
      <c r="D73" s="177"/>
      <c r="E73" s="28" t="s">
        <v>61</v>
      </c>
      <c r="F73" s="29" t="s">
        <v>62</v>
      </c>
      <c r="G73" s="56">
        <f>G177</f>
        <v>2500</v>
      </c>
      <c r="H73" s="56">
        <f>H177</f>
        <v>975</v>
      </c>
      <c r="I73" s="56">
        <f>I177</f>
        <v>39</v>
      </c>
      <c r="J73" s="5"/>
      <c r="K73" s="3"/>
      <c r="M73"/>
    </row>
    <row r="74" spans="2:13" x14ac:dyDescent="0.25">
      <c r="B74" s="11"/>
      <c r="C74" s="11"/>
      <c r="D74" s="177"/>
      <c r="E74" s="28" t="s">
        <v>63</v>
      </c>
      <c r="F74" s="29" t="s">
        <v>64</v>
      </c>
      <c r="G74" s="56">
        <f>G840+G377+G478</f>
        <v>128600</v>
      </c>
      <c r="H74" s="56">
        <f>H840+H377+H478</f>
        <v>80927.03</v>
      </c>
      <c r="I74" s="56">
        <f>I840+I377+I478</f>
        <v>229.09482063492067</v>
      </c>
      <c r="J74" s="5"/>
      <c r="K74" s="3"/>
      <c r="M74"/>
    </row>
    <row r="75" spans="2:13" x14ac:dyDescent="0.25">
      <c r="B75" s="11"/>
      <c r="C75" s="11"/>
      <c r="D75" s="196"/>
      <c r="E75" s="28" t="s">
        <v>65</v>
      </c>
      <c r="F75" s="29" t="s">
        <v>66</v>
      </c>
      <c r="G75" s="56">
        <f>G178+G227+G273+G297+G329+G582+G685+G788+G841+G889+G533+G378+G430+G479+G634+G736+G939</f>
        <v>31000</v>
      </c>
      <c r="H75" s="56">
        <f>H178+H227+H273+H297+H329+H582+H685+H788+H841+H889+H533+H378+H430+H479+H634+H736+H939</f>
        <v>13700</v>
      </c>
      <c r="I75" s="56">
        <f>I178+I227+I273+I297+I329+I582+I685+I788+I841+I889+I533+I378+I430+I479+I634+I736+I939</f>
        <v>636.68993506493507</v>
      </c>
      <c r="J75" s="5"/>
      <c r="K75" s="3"/>
      <c r="M75"/>
    </row>
    <row r="76" spans="2:13" x14ac:dyDescent="0.25">
      <c r="B76" s="11"/>
      <c r="C76" s="11"/>
      <c r="D76" s="32">
        <v>414</v>
      </c>
      <c r="E76" s="28"/>
      <c r="F76" s="54" t="s">
        <v>67</v>
      </c>
      <c r="G76" s="55">
        <f>G77+G78+G79+G80+G84+G83+G81+G82</f>
        <v>161300</v>
      </c>
      <c r="H76" s="55">
        <f>H77+H78+H79+H80+H84+H83+H81+H82</f>
        <v>71120.23</v>
      </c>
      <c r="I76" s="55">
        <f>I77+I78+I79+I80+I84+I83+I81+I82</f>
        <v>2064.4871881784884</v>
      </c>
      <c r="J76" s="4"/>
      <c r="K76" s="3"/>
      <c r="M76"/>
    </row>
    <row r="77" spans="2:13" x14ac:dyDescent="0.25">
      <c r="B77" s="11"/>
      <c r="C77" s="11"/>
      <c r="D77" s="190"/>
      <c r="E77" s="28" t="s">
        <v>68</v>
      </c>
      <c r="F77" s="29" t="s">
        <v>69</v>
      </c>
      <c r="G77" s="56">
        <f>G180+G229+G275+G299+G331+G584+G687+G790+G843+G891+G535+G380+G432+G481+G636+G738+G941</f>
        <v>18600</v>
      </c>
      <c r="H77" s="56">
        <f>H180+H229+H275+H299+H331+H584+H687+H790+H843+H891+H535+H380+H432+H481+H636+H738+H941</f>
        <v>7435.05</v>
      </c>
      <c r="I77" s="56">
        <f>I180+I229+I275+I299+I331+I584+I687+I790+I843+I891+I535+I380+I432+I481+I636+I738+I941</f>
        <v>474.72039560439566</v>
      </c>
      <c r="J77" s="5"/>
      <c r="K77" s="3"/>
      <c r="M77"/>
    </row>
    <row r="78" spans="2:13" x14ac:dyDescent="0.25">
      <c r="B78" s="11"/>
      <c r="C78" s="11"/>
      <c r="D78" s="177"/>
      <c r="E78" s="28" t="s">
        <v>70</v>
      </c>
      <c r="F78" s="29" t="s">
        <v>71</v>
      </c>
      <c r="G78" s="56">
        <f>G181+G230+G276+G300+G332+G585+G688+G791+G844+G892+G536+G231+G232+G233+G381+G433+G482+G637+G739+G942</f>
        <v>32200</v>
      </c>
      <c r="H78" s="56">
        <f>H181+H230+H276+H300+H332+H585+H688+H791+H844+H892+H536+H231+H232+H233+H381+H433+H482+H637+H739+H942</f>
        <v>8753.76</v>
      </c>
      <c r="I78" s="56">
        <f>I181+I230+I276+I300+I332+I585+I688+I791+I844+I892+I536+I231+I232+I233+I381+I433+I482+I637+I739+I942</f>
        <v>282.03494505494507</v>
      </c>
      <c r="J78" s="5"/>
      <c r="K78" s="3"/>
      <c r="M78"/>
    </row>
    <row r="79" spans="2:13" x14ac:dyDescent="0.25">
      <c r="B79" s="11"/>
      <c r="C79" s="11"/>
      <c r="D79" s="177"/>
      <c r="E79" s="28" t="s">
        <v>72</v>
      </c>
      <c r="F79" s="29" t="s">
        <v>73</v>
      </c>
      <c r="G79" s="56">
        <f>G182+G234+G277+G301+G333+G334+G586+G689+G792+G845+G893+G537+P535+G538+G382+G434+G483+G638+G639+G740+G943</f>
        <v>37400</v>
      </c>
      <c r="H79" s="56">
        <f>H182+H234+H277+H301+H333+H334+H586+H689+H792+H845+H893+H537+Q535+H538+H382+H434+H483+H638+H639+H740+H943</f>
        <v>16915.729999999996</v>
      </c>
      <c r="I79" s="56">
        <f>I182+I234+I277+I301+I333+I334+I586+I689+I792+I845+I893+I537+R535+I538+I382+I434+I483+I638+I639+I740+I943</f>
        <v>888.48751418581423</v>
      </c>
      <c r="J79" s="5"/>
      <c r="K79" s="3"/>
      <c r="M79"/>
    </row>
    <row r="80" spans="2:13" x14ac:dyDescent="0.25">
      <c r="B80" s="11"/>
      <c r="C80" s="11"/>
      <c r="D80" s="177"/>
      <c r="E80" s="28" t="s">
        <v>74</v>
      </c>
      <c r="F80" s="29" t="s">
        <v>75</v>
      </c>
      <c r="G80" s="56">
        <f>G383</f>
        <v>9000</v>
      </c>
      <c r="H80" s="56">
        <f>H383</f>
        <v>6036.04</v>
      </c>
      <c r="I80" s="56">
        <f>I383</f>
        <v>67.067111111111117</v>
      </c>
      <c r="J80" s="5"/>
      <c r="K80" s="3"/>
      <c r="M80"/>
    </row>
    <row r="81" spans="2:13" x14ac:dyDescent="0.25">
      <c r="B81" s="11"/>
      <c r="C81" s="11"/>
      <c r="D81" s="177"/>
      <c r="E81" s="28" t="s">
        <v>76</v>
      </c>
      <c r="F81" s="59" t="s">
        <v>77</v>
      </c>
      <c r="G81" s="56">
        <f>G690</f>
        <v>3000</v>
      </c>
      <c r="H81" s="56">
        <f>H690</f>
        <v>0</v>
      </c>
      <c r="I81" s="56">
        <f>I690</f>
        <v>0</v>
      </c>
      <c r="J81" s="5"/>
      <c r="K81" s="3"/>
      <c r="M81"/>
    </row>
    <row r="82" spans="2:13" x14ac:dyDescent="0.25">
      <c r="B82" s="11"/>
      <c r="C82" s="11"/>
      <c r="D82" s="177"/>
      <c r="E82" s="28" t="s">
        <v>78</v>
      </c>
      <c r="F82" s="29" t="s">
        <v>149</v>
      </c>
      <c r="G82" s="56">
        <f>G183+G741</f>
        <v>35000</v>
      </c>
      <c r="H82" s="56">
        <f>H183+H741</f>
        <v>20500</v>
      </c>
      <c r="I82" s="56">
        <f>I183+I741</f>
        <v>130</v>
      </c>
      <c r="J82" s="5"/>
      <c r="K82" s="3"/>
      <c r="M82"/>
    </row>
    <row r="83" spans="2:13" x14ac:dyDescent="0.25">
      <c r="B83" s="11"/>
      <c r="C83" s="11"/>
      <c r="D83" s="177"/>
      <c r="E83" s="28" t="s">
        <v>80</v>
      </c>
      <c r="F83" s="29" t="s">
        <v>81</v>
      </c>
      <c r="G83" s="56">
        <f>G184</f>
        <v>1000</v>
      </c>
      <c r="H83" s="56">
        <f>H184</f>
        <v>0</v>
      </c>
      <c r="I83" s="56">
        <f>I184</f>
        <v>0</v>
      </c>
      <c r="J83" s="5"/>
      <c r="K83" s="3"/>
      <c r="M83"/>
    </row>
    <row r="84" spans="2:13" x14ac:dyDescent="0.25">
      <c r="B84" s="11"/>
      <c r="C84" s="11"/>
      <c r="D84" s="196"/>
      <c r="E84" s="28" t="s">
        <v>82</v>
      </c>
      <c r="F84" s="29" t="s">
        <v>83</v>
      </c>
      <c r="G84" s="56">
        <f>G185+G235+G236+G691+G692+G384+G385</f>
        <v>25100</v>
      </c>
      <c r="H84" s="56">
        <f>H185+H235+H236+H691+H692+H384+H385</f>
        <v>11479.65</v>
      </c>
      <c r="I84" s="56">
        <f>I185+I235+I236+I691+I692+I384+I385</f>
        <v>222.17722222222221</v>
      </c>
      <c r="J84" s="5"/>
      <c r="K84" s="3"/>
      <c r="M84"/>
    </row>
    <row r="85" spans="2:13" x14ac:dyDescent="0.25">
      <c r="B85" s="11"/>
      <c r="C85" s="11"/>
      <c r="D85" s="32">
        <v>415</v>
      </c>
      <c r="E85" s="28"/>
      <c r="F85" s="54" t="s">
        <v>84</v>
      </c>
      <c r="G85" s="55">
        <f>G86+G87</f>
        <v>116150</v>
      </c>
      <c r="H85" s="55">
        <f>H86+H87</f>
        <v>17490.170000000002</v>
      </c>
      <c r="I85" s="55">
        <f>I86+I87</f>
        <v>2163.9462761904765</v>
      </c>
      <c r="J85" s="4"/>
      <c r="K85" s="3"/>
      <c r="M85"/>
    </row>
    <row r="86" spans="2:13" x14ac:dyDescent="0.25">
      <c r="B86" s="11"/>
      <c r="C86" s="11"/>
      <c r="D86" s="190"/>
      <c r="E86" s="28" t="s">
        <v>85</v>
      </c>
      <c r="F86" s="29" t="s">
        <v>86</v>
      </c>
      <c r="G86" s="56">
        <f>G485</f>
        <v>90000</v>
      </c>
      <c r="H86" s="56">
        <f>H485</f>
        <v>10196.370000000001</v>
      </c>
      <c r="I86" s="56">
        <f>I485</f>
        <v>11.329300000000002</v>
      </c>
      <c r="J86" s="5"/>
      <c r="K86" s="3"/>
      <c r="M86"/>
    </row>
    <row r="87" spans="2:13" x14ac:dyDescent="0.25">
      <c r="B87" s="11"/>
      <c r="C87" s="11"/>
      <c r="D87" s="196"/>
      <c r="E87" s="28" t="s">
        <v>87</v>
      </c>
      <c r="F87" s="29" t="s">
        <v>88</v>
      </c>
      <c r="G87" s="56">
        <f>G187+G188+G239+G794+G847+G895+G238+G279+G303+G336+G540+G588+G694+G795+G848+G387+G436+G641+G743+G744+G945</f>
        <v>26150</v>
      </c>
      <c r="H87" s="56">
        <f>H187+H188+H239+H794+H847+H895+H238+H279+H303+H336+H540+H588+H694+H795+H848+H387+H436+H641+H743+H744+H945</f>
        <v>7293.8</v>
      </c>
      <c r="I87" s="56">
        <f>I187+I188+I239+I794+I847+I895+I238+I279+I303+I336+I540+I588+I694+I795+I848+I387+I436+I641+I743+I744+I945</f>
        <v>2152.6169761904766</v>
      </c>
      <c r="J87" s="5"/>
      <c r="K87" s="3"/>
      <c r="M87"/>
    </row>
    <row r="88" spans="2:13" x14ac:dyDescent="0.25">
      <c r="B88" s="11"/>
      <c r="C88" s="11"/>
      <c r="D88" s="32">
        <v>416</v>
      </c>
      <c r="E88" s="28"/>
      <c r="F88" s="54" t="s">
        <v>89</v>
      </c>
      <c r="G88" s="55">
        <f>G89</f>
        <v>52000</v>
      </c>
      <c r="H88" s="55">
        <f>H89</f>
        <v>28427.38</v>
      </c>
      <c r="I88" s="55">
        <f>I89</f>
        <v>54.668038461538465</v>
      </c>
      <c r="J88" s="4"/>
      <c r="K88" s="3"/>
      <c r="M88"/>
    </row>
    <row r="89" spans="2:13" x14ac:dyDescent="0.25">
      <c r="B89" s="11"/>
      <c r="C89" s="11"/>
      <c r="D89" s="58"/>
      <c r="E89" s="28" t="s">
        <v>90</v>
      </c>
      <c r="F89" s="29" t="s">
        <v>91</v>
      </c>
      <c r="G89" s="56">
        <f>G389</f>
        <v>52000</v>
      </c>
      <c r="H89" s="56">
        <f>H389</f>
        <v>28427.38</v>
      </c>
      <c r="I89" s="56">
        <f>I389</f>
        <v>54.668038461538465</v>
      </c>
      <c r="J89" s="5"/>
      <c r="K89" s="3"/>
      <c r="M89"/>
    </row>
    <row r="90" spans="2:13" x14ac:dyDescent="0.25">
      <c r="B90" s="11"/>
      <c r="C90" s="11"/>
      <c r="D90" s="32">
        <v>418</v>
      </c>
      <c r="E90" s="28"/>
      <c r="F90" s="54" t="s">
        <v>92</v>
      </c>
      <c r="G90" s="55">
        <f>G91</f>
        <v>80000</v>
      </c>
      <c r="H90" s="55">
        <f>H91</f>
        <v>317.5</v>
      </c>
      <c r="I90" s="55">
        <f>I91</f>
        <v>0.39687499999999998</v>
      </c>
      <c r="J90" s="4"/>
      <c r="K90" s="3"/>
      <c r="M90"/>
    </row>
    <row r="91" spans="2:13" x14ac:dyDescent="0.25">
      <c r="B91" s="11"/>
      <c r="C91" s="11"/>
      <c r="D91" s="58"/>
      <c r="E91" s="28" t="s">
        <v>93</v>
      </c>
      <c r="F91" s="29" t="s">
        <v>94</v>
      </c>
      <c r="G91" s="56">
        <f>G590</f>
        <v>80000</v>
      </c>
      <c r="H91" s="56">
        <f>H590</f>
        <v>317.5</v>
      </c>
      <c r="I91" s="56">
        <f>I590</f>
        <v>0.39687499999999998</v>
      </c>
      <c r="J91" s="5"/>
      <c r="K91" s="3"/>
      <c r="M91"/>
    </row>
    <row r="92" spans="2:13" x14ac:dyDescent="0.25">
      <c r="B92" s="11"/>
      <c r="C92" s="11"/>
      <c r="D92" s="32">
        <v>419</v>
      </c>
      <c r="E92" s="28"/>
      <c r="F92" s="54" t="s">
        <v>95</v>
      </c>
      <c r="G92" s="55">
        <f>G96+G97+G94+G95+G93</f>
        <v>249300</v>
      </c>
      <c r="H92" s="55">
        <f>H96+H97+H94+H95+H93</f>
        <v>95955.03</v>
      </c>
      <c r="I92" s="55">
        <f>I96+I97+I94+I95+I93</f>
        <v>1275.9510416900757</v>
      </c>
      <c r="J92" s="4"/>
      <c r="K92" s="3"/>
      <c r="M92"/>
    </row>
    <row r="93" spans="2:13" x14ac:dyDescent="0.25">
      <c r="B93" s="11"/>
      <c r="C93" s="11"/>
      <c r="D93" s="60"/>
      <c r="E93" s="28" t="s">
        <v>264</v>
      </c>
      <c r="F93" s="35" t="s">
        <v>265</v>
      </c>
      <c r="G93" s="56">
        <f>G438+G487+G746+G305+G338+G542+G592+G696+G797+G897+G190</f>
        <v>114600</v>
      </c>
      <c r="H93" s="56">
        <f>H438+H487+H746+H305+H338+H542+H592+H696+H797+H897+H190</f>
        <v>61878.18</v>
      </c>
      <c r="I93" s="56">
        <f>I438+I487+I746+I305+I338+I542+I592+I696+I797+I897+I190</f>
        <v>605.16329442719359</v>
      </c>
      <c r="J93" s="5"/>
      <c r="K93" s="3"/>
      <c r="M93"/>
    </row>
    <row r="94" spans="2:13" x14ac:dyDescent="0.25">
      <c r="B94" s="11"/>
      <c r="C94" s="11"/>
      <c r="D94" s="177"/>
      <c r="E94" s="28" t="s">
        <v>96</v>
      </c>
      <c r="F94" s="29" t="s">
        <v>97</v>
      </c>
      <c r="G94" s="56">
        <f>G697</f>
        <v>3000</v>
      </c>
      <c r="H94" s="56">
        <f>H697</f>
        <v>0</v>
      </c>
      <c r="I94" s="56">
        <f>I697</f>
        <v>0</v>
      </c>
      <c r="J94" s="5"/>
      <c r="K94" s="3"/>
      <c r="M94"/>
    </row>
    <row r="95" spans="2:13" x14ac:dyDescent="0.25">
      <c r="B95" s="11"/>
      <c r="C95" s="11"/>
      <c r="D95" s="177"/>
      <c r="E95" s="28" t="s">
        <v>98</v>
      </c>
      <c r="F95" s="29" t="s">
        <v>244</v>
      </c>
      <c r="G95" s="56">
        <f>G391</f>
        <v>7000</v>
      </c>
      <c r="H95" s="56">
        <f>H391</f>
        <v>2005.45</v>
      </c>
      <c r="I95" s="56">
        <f>I391</f>
        <v>28.649285714285714</v>
      </c>
      <c r="J95" s="5"/>
      <c r="K95" s="3"/>
      <c r="M95"/>
    </row>
    <row r="96" spans="2:13" x14ac:dyDescent="0.25">
      <c r="B96" s="11"/>
      <c r="C96" s="11"/>
      <c r="D96" s="177"/>
      <c r="E96" s="28" t="s">
        <v>99</v>
      </c>
      <c r="F96" s="29" t="s">
        <v>100</v>
      </c>
      <c r="G96" s="56">
        <f>G850+G392</f>
        <v>8300</v>
      </c>
      <c r="H96" s="56">
        <f>H850+H392</f>
        <v>2236.89</v>
      </c>
      <c r="I96" s="56">
        <f>I850+I392</f>
        <v>50.802586956521736</v>
      </c>
      <c r="J96" s="5"/>
      <c r="K96" s="3"/>
      <c r="M96"/>
    </row>
    <row r="97" spans="2:13" x14ac:dyDescent="0.25">
      <c r="B97" s="11"/>
      <c r="C97" s="11"/>
      <c r="D97" s="196"/>
      <c r="E97" s="28" t="s">
        <v>101</v>
      </c>
      <c r="F97" s="29" t="s">
        <v>95</v>
      </c>
      <c r="G97" s="56">
        <f>G191+G192+G241+G306+G339+G543+G544+G593+G698+G798+G851+G898+G281+G545+G393+G439+G643+G747+G488+G489+G490+G193+G546+G242+G491+G947</f>
        <v>116400</v>
      </c>
      <c r="H97" s="56">
        <f>H191+H192+H241+H306+H339+H543+H544+H593+H698+H798+H851+H898+H281+H545+H393+H439+H643+H747+H488+H489+H490+H193+H546+H242+H491+H947</f>
        <v>29834.510000000002</v>
      </c>
      <c r="I97" s="56">
        <f>I191+I192+I241+I306+I339+I543+I544+I593+I698+I798+I851+I898+I281+I545+I393+I439+I643+I747+I488+I489+I490+I193+I546+I242+I491+I947</f>
        <v>591.33587459207456</v>
      </c>
      <c r="J97" s="5"/>
      <c r="K97" s="3"/>
      <c r="M97"/>
    </row>
    <row r="98" spans="2:13" x14ac:dyDescent="0.25">
      <c r="B98" s="11"/>
      <c r="C98" s="61"/>
      <c r="D98" s="32">
        <v>421</v>
      </c>
      <c r="E98" s="28"/>
      <c r="F98" s="54" t="s">
        <v>102</v>
      </c>
      <c r="G98" s="55">
        <f>G99</f>
        <v>1000</v>
      </c>
      <c r="H98" s="55">
        <f>H99</f>
        <v>500</v>
      </c>
      <c r="I98" s="55">
        <f>I99</f>
        <v>50</v>
      </c>
      <c r="J98" s="4"/>
      <c r="K98" s="3"/>
      <c r="M98"/>
    </row>
    <row r="99" spans="2:13" x14ac:dyDescent="0.25">
      <c r="B99" s="11"/>
      <c r="C99" s="61"/>
      <c r="D99" s="58"/>
      <c r="E99" s="28" t="s">
        <v>103</v>
      </c>
      <c r="F99" s="29" t="s">
        <v>104</v>
      </c>
      <c r="G99" s="56">
        <f>G341</f>
        <v>1000</v>
      </c>
      <c r="H99" s="56">
        <f>H341</f>
        <v>500</v>
      </c>
      <c r="I99" s="56">
        <f>I341</f>
        <v>50</v>
      </c>
      <c r="J99" s="5"/>
      <c r="K99" s="3"/>
      <c r="M99"/>
    </row>
    <row r="100" spans="2:13" x14ac:dyDescent="0.25">
      <c r="B100" s="11"/>
      <c r="C100" s="61"/>
      <c r="D100" s="32">
        <v>422</v>
      </c>
      <c r="E100" s="62"/>
      <c r="F100" s="54" t="s">
        <v>105</v>
      </c>
      <c r="G100" s="55">
        <f>G101</f>
        <v>5000</v>
      </c>
      <c r="H100" s="55">
        <f>H101</f>
        <v>1530</v>
      </c>
      <c r="I100" s="55">
        <f>I101</f>
        <v>30.6</v>
      </c>
      <c r="J100" s="4"/>
      <c r="K100" s="3"/>
      <c r="M100"/>
    </row>
    <row r="101" spans="2:13" x14ac:dyDescent="0.25">
      <c r="B101" s="11"/>
      <c r="C101" s="61"/>
      <c r="D101" s="58"/>
      <c r="E101" s="28" t="s">
        <v>106</v>
      </c>
      <c r="F101" s="29" t="s">
        <v>107</v>
      </c>
      <c r="G101" s="56">
        <f>G395</f>
        <v>5000</v>
      </c>
      <c r="H101" s="56">
        <f>H395</f>
        <v>1530</v>
      </c>
      <c r="I101" s="56">
        <f>I395</f>
        <v>30.6</v>
      </c>
      <c r="J101" s="5"/>
      <c r="K101" s="3"/>
      <c r="M101"/>
    </row>
    <row r="102" spans="2:13" x14ac:dyDescent="0.25">
      <c r="B102" s="11"/>
      <c r="C102" s="61"/>
      <c r="D102" s="32">
        <v>431</v>
      </c>
      <c r="E102" s="28"/>
      <c r="F102" s="54" t="s">
        <v>108</v>
      </c>
      <c r="G102" s="55">
        <f>G104+G105+G106+G107+G108+G109+G103</f>
        <v>936226.61</v>
      </c>
      <c r="H102" s="55">
        <f>H104+H105+H106+H107+H108+H109+H103</f>
        <v>494818.26999999996</v>
      </c>
      <c r="I102" s="55">
        <f>I104+I105+I106+I107+I108+I109+I103</f>
        <v>816.29180234587534</v>
      </c>
      <c r="J102" s="4"/>
      <c r="K102" s="3"/>
      <c r="M102"/>
    </row>
    <row r="103" spans="2:13" x14ac:dyDescent="0.25">
      <c r="B103" s="11"/>
      <c r="C103" s="61"/>
      <c r="D103" s="195"/>
      <c r="E103" s="28" t="s">
        <v>249</v>
      </c>
      <c r="F103" s="35" t="s">
        <v>250</v>
      </c>
      <c r="G103" s="57">
        <f>G195</f>
        <v>13000</v>
      </c>
      <c r="H103" s="57">
        <f>H195</f>
        <v>6305</v>
      </c>
      <c r="I103" s="57">
        <f>I195</f>
        <v>48.5</v>
      </c>
      <c r="J103" s="127"/>
      <c r="K103" s="3"/>
      <c r="M103"/>
    </row>
    <row r="104" spans="2:13" x14ac:dyDescent="0.25">
      <c r="B104" s="11"/>
      <c r="C104" s="11"/>
      <c r="D104" s="177"/>
      <c r="E104" s="28" t="s">
        <v>109</v>
      </c>
      <c r="F104" s="29" t="s">
        <v>253</v>
      </c>
      <c r="G104" s="56">
        <f>G548+G550+G551+G549</f>
        <v>310000</v>
      </c>
      <c r="H104" s="56">
        <f>H548+H550+H551+H549</f>
        <v>203790</v>
      </c>
      <c r="I104" s="56">
        <f>I548+I550+I551+I549</f>
        <v>159.60266666666666</v>
      </c>
      <c r="J104" s="5"/>
      <c r="K104" s="3"/>
      <c r="M104"/>
    </row>
    <row r="105" spans="2:13" x14ac:dyDescent="0.25">
      <c r="B105" s="11"/>
      <c r="C105" s="11"/>
      <c r="D105" s="177"/>
      <c r="E105" s="28" t="s">
        <v>110</v>
      </c>
      <c r="F105" s="29" t="s">
        <v>111</v>
      </c>
      <c r="G105" s="56">
        <f>G552</f>
        <v>15000</v>
      </c>
      <c r="H105" s="56">
        <f>H552</f>
        <v>0</v>
      </c>
      <c r="I105" s="56">
        <f>I552</f>
        <v>0</v>
      </c>
      <c r="J105" s="5"/>
      <c r="K105" s="3"/>
      <c r="M105"/>
    </row>
    <row r="106" spans="2:13" x14ac:dyDescent="0.25">
      <c r="B106" s="11"/>
      <c r="C106" s="11"/>
      <c r="D106" s="177"/>
      <c r="E106" s="28" t="s">
        <v>112</v>
      </c>
      <c r="F106" s="29" t="s">
        <v>113</v>
      </c>
      <c r="G106" s="56">
        <f>G244+G245+G246+G247+G700</f>
        <v>141726.60999999999</v>
      </c>
      <c r="H106" s="56">
        <f>H244+H245+H246+H247+H700</f>
        <v>62785.47</v>
      </c>
      <c r="I106" s="56">
        <f>I244+I245+I246+I247+I700</f>
        <v>134.93046247659436</v>
      </c>
      <c r="J106" s="5"/>
      <c r="K106" s="3"/>
      <c r="M106"/>
    </row>
    <row r="107" spans="2:13" x14ac:dyDescent="0.25">
      <c r="B107" s="11"/>
      <c r="C107" s="11"/>
      <c r="D107" s="177"/>
      <c r="E107" s="28" t="s">
        <v>114</v>
      </c>
      <c r="F107" s="29" t="s">
        <v>115</v>
      </c>
      <c r="G107" s="56">
        <f>G196</f>
        <v>90000</v>
      </c>
      <c r="H107" s="56">
        <f>H196</f>
        <v>43370</v>
      </c>
      <c r="I107" s="56">
        <f>I196</f>
        <v>48.18888888888889</v>
      </c>
      <c r="J107" s="5"/>
      <c r="K107" s="3"/>
      <c r="M107"/>
    </row>
    <row r="108" spans="2:13" x14ac:dyDescent="0.25">
      <c r="B108" s="11"/>
      <c r="C108" s="11"/>
      <c r="D108" s="177"/>
      <c r="E108" s="28" t="s">
        <v>116</v>
      </c>
      <c r="F108" s="29" t="s">
        <v>117</v>
      </c>
      <c r="G108" s="56">
        <f>G197+G198+G553</f>
        <v>70000</v>
      </c>
      <c r="H108" s="56">
        <f>H197+H198+H553</f>
        <v>42950</v>
      </c>
      <c r="I108" s="56">
        <f>I197+I198+I553</f>
        <v>163</v>
      </c>
      <c r="J108" s="5"/>
      <c r="K108" s="3"/>
      <c r="M108"/>
    </row>
    <row r="109" spans="2:13" x14ac:dyDescent="0.25">
      <c r="B109" s="11"/>
      <c r="C109" s="11"/>
      <c r="D109" s="196"/>
      <c r="E109" s="28" t="s">
        <v>118</v>
      </c>
      <c r="F109" s="29" t="s">
        <v>119</v>
      </c>
      <c r="G109" s="56">
        <f>G343+G344+G554+G199+G248+G345</f>
        <v>296500</v>
      </c>
      <c r="H109" s="56">
        <f>H343+H344+H554+H199+H248+H345</f>
        <v>135617.79999999999</v>
      </c>
      <c r="I109" s="56">
        <f>I343+I344+I554+I199+I248+I345</f>
        <v>262.06978431372551</v>
      </c>
      <c r="J109" s="5"/>
      <c r="K109" s="3"/>
      <c r="M109"/>
    </row>
    <row r="110" spans="2:13" x14ac:dyDescent="0.25">
      <c r="B110" s="11"/>
      <c r="C110" s="11"/>
      <c r="D110" s="32">
        <v>432</v>
      </c>
      <c r="E110" s="28"/>
      <c r="F110" s="54" t="s">
        <v>120</v>
      </c>
      <c r="G110" s="55">
        <f>G111</f>
        <v>2893000</v>
      </c>
      <c r="H110" s="55">
        <f>H111</f>
        <v>1533456.1199999996</v>
      </c>
      <c r="I110" s="55">
        <f>I111</f>
        <v>594.96342703734933</v>
      </c>
      <c r="J110" s="4"/>
      <c r="K110" s="3"/>
      <c r="M110"/>
    </row>
    <row r="111" spans="2:13" x14ac:dyDescent="0.25">
      <c r="B111" s="11"/>
      <c r="C111" s="11"/>
      <c r="D111" s="58"/>
      <c r="E111" s="28" t="s">
        <v>121</v>
      </c>
      <c r="F111" s="29" t="s">
        <v>254</v>
      </c>
      <c r="G111" s="56">
        <f>O5610+G397+G398+G399+G400+G401+G402+G403+G405+G406+G493+G494+G404</f>
        <v>2893000</v>
      </c>
      <c r="H111" s="56">
        <f>P5610+H397+H398+H399+H400+H401+H402+H403+H405+H406+H493+H494+H404</f>
        <v>1533456.1199999996</v>
      </c>
      <c r="I111" s="56">
        <f>Q5610+I397+I398+I399+I400+I401+I402+I403+I405+I406+I493+I494+I404</f>
        <v>594.96342703734933</v>
      </c>
      <c r="J111" s="5"/>
      <c r="K111" s="3"/>
      <c r="M111"/>
    </row>
    <row r="112" spans="2:13" x14ac:dyDescent="0.25">
      <c r="B112" s="11"/>
      <c r="C112" s="61"/>
      <c r="D112" s="32">
        <v>441</v>
      </c>
      <c r="E112" s="28"/>
      <c r="F112" s="54" t="s">
        <v>122</v>
      </c>
      <c r="G112" s="55">
        <f>G114+G115+G116+G113</f>
        <v>1467883.81</v>
      </c>
      <c r="H112" s="55">
        <f>H114+H115+H116+H113</f>
        <v>105709.20999999999</v>
      </c>
      <c r="I112" s="55">
        <f>I114+I115+I116+I113</f>
        <v>48.28986929216385</v>
      </c>
      <c r="J112" s="4"/>
      <c r="K112" s="3"/>
      <c r="M112"/>
    </row>
    <row r="113" spans="2:13" x14ac:dyDescent="0.25">
      <c r="B113" s="11"/>
      <c r="C113" s="61"/>
      <c r="D113" s="195"/>
      <c r="E113" s="28" t="s">
        <v>123</v>
      </c>
      <c r="F113" s="29" t="s">
        <v>124</v>
      </c>
      <c r="G113" s="56">
        <f>G987</f>
        <v>30000</v>
      </c>
      <c r="H113" s="56">
        <f>H987</f>
        <v>0</v>
      </c>
      <c r="I113" s="56">
        <f>I987</f>
        <v>0</v>
      </c>
      <c r="J113" s="5"/>
      <c r="K113" s="3"/>
      <c r="M113"/>
    </row>
    <row r="114" spans="2:13" x14ac:dyDescent="0.25">
      <c r="B114" s="11"/>
      <c r="C114" s="11"/>
      <c r="D114" s="177"/>
      <c r="E114" s="28" t="s">
        <v>125</v>
      </c>
      <c r="F114" s="29" t="s">
        <v>126</v>
      </c>
      <c r="G114" s="56">
        <f>G990+G991</f>
        <v>1127883.81</v>
      </c>
      <c r="H114" s="56">
        <f>H990+H991</f>
        <v>63641.26</v>
      </c>
      <c r="I114" s="56">
        <f>I990+I991</f>
        <v>5.7443984130429699</v>
      </c>
      <c r="J114" s="5"/>
      <c r="K114" s="3"/>
      <c r="M114"/>
    </row>
    <row r="115" spans="2:13" x14ac:dyDescent="0.25">
      <c r="B115" s="11"/>
      <c r="C115" s="11"/>
      <c r="D115" s="177"/>
      <c r="E115" s="28" t="s">
        <v>127</v>
      </c>
      <c r="F115" s="29" t="s">
        <v>128</v>
      </c>
      <c r="G115" s="56">
        <f>G998</f>
        <v>130000</v>
      </c>
      <c r="H115" s="56">
        <f>H998</f>
        <v>34948.67</v>
      </c>
      <c r="I115" s="56">
        <f>I998</f>
        <v>26.883592307692307</v>
      </c>
      <c r="J115" s="5"/>
      <c r="K115" s="3"/>
      <c r="M115"/>
    </row>
    <row r="116" spans="2:13" x14ac:dyDescent="0.25">
      <c r="B116" s="11"/>
      <c r="C116" s="11"/>
      <c r="D116" s="196"/>
      <c r="E116" s="28" t="s">
        <v>129</v>
      </c>
      <c r="F116" s="59" t="s">
        <v>130</v>
      </c>
      <c r="G116" s="56">
        <f>G995+G994+G996</f>
        <v>180000</v>
      </c>
      <c r="H116" s="56">
        <f>H995+H994+H996</f>
        <v>7119.2800000000007</v>
      </c>
      <c r="I116" s="56">
        <f>I995+I994+I996</f>
        <v>15.661878571428572</v>
      </c>
      <c r="J116" s="5"/>
      <c r="K116" s="3"/>
      <c r="M116"/>
    </row>
    <row r="117" spans="2:13" x14ac:dyDescent="0.25">
      <c r="B117" s="11"/>
      <c r="C117" s="61"/>
      <c r="D117" s="32">
        <v>461</v>
      </c>
      <c r="E117" s="62"/>
      <c r="F117" s="54" t="s">
        <v>131</v>
      </c>
      <c r="G117" s="55">
        <f>G118</f>
        <v>655000</v>
      </c>
      <c r="H117" s="55">
        <f>H118</f>
        <v>323232.8</v>
      </c>
      <c r="I117" s="55">
        <f>I118</f>
        <v>49.348519083969464</v>
      </c>
      <c r="J117" s="4"/>
      <c r="K117" s="3"/>
      <c r="M117"/>
    </row>
    <row r="118" spans="2:13" x14ac:dyDescent="0.25">
      <c r="B118" s="11"/>
      <c r="C118" s="11"/>
      <c r="D118" s="58"/>
      <c r="E118" s="28" t="s">
        <v>132</v>
      </c>
      <c r="F118" s="29" t="s">
        <v>133</v>
      </c>
      <c r="G118" s="56">
        <f>G408</f>
        <v>655000</v>
      </c>
      <c r="H118" s="56">
        <f>H408</f>
        <v>323232.8</v>
      </c>
      <c r="I118" s="56">
        <f>I408</f>
        <v>49.348519083969464</v>
      </c>
      <c r="J118" s="5"/>
      <c r="K118" s="3"/>
      <c r="M118"/>
    </row>
    <row r="119" spans="2:13" x14ac:dyDescent="0.25">
      <c r="B119" s="11"/>
      <c r="C119" s="11"/>
      <c r="D119" s="32">
        <v>463</v>
      </c>
      <c r="E119" s="28"/>
      <c r="F119" s="54" t="s">
        <v>134</v>
      </c>
      <c r="G119" s="55">
        <f>G120+G121</f>
        <v>1584400.58</v>
      </c>
      <c r="H119" s="55">
        <f>H120+H121</f>
        <v>1019423.74</v>
      </c>
      <c r="I119" s="55">
        <f>I120+I121</f>
        <v>1644.1922142420588</v>
      </c>
      <c r="J119" s="4"/>
      <c r="K119" s="3"/>
      <c r="M119"/>
    </row>
    <row r="120" spans="2:13" x14ac:dyDescent="0.25">
      <c r="B120" s="11"/>
      <c r="C120" s="11"/>
      <c r="D120" s="190"/>
      <c r="E120" s="28" t="s">
        <v>135</v>
      </c>
      <c r="F120" s="29" t="s">
        <v>134</v>
      </c>
      <c r="G120" s="56">
        <f>G201+G250+G283+G308+G347+G595+G702+G800+G853+G900+G556+G703+G704+G410+G441+G645+G749+G496+G949</f>
        <v>1504400.58</v>
      </c>
      <c r="H120" s="56">
        <f>H201+H250+H283+H308+H347+H595+H702+H800+H853+H900+H556+H703+H704+H410+H441+H645+H749+H496+H949</f>
        <v>941314.43</v>
      </c>
      <c r="I120" s="56">
        <f>I201+I250+I283+I308+I347+I595+I702+I800+I853+I900+I556+I703+I704+I410+I441+I645+I749+I496+I949</f>
        <v>1546.5555767420587</v>
      </c>
      <c r="J120" s="5"/>
      <c r="K120" s="3"/>
      <c r="M120"/>
    </row>
    <row r="121" spans="2:13" x14ac:dyDescent="0.25">
      <c r="B121" s="11"/>
      <c r="C121" s="11"/>
      <c r="D121" s="196"/>
      <c r="E121" s="28" t="s">
        <v>136</v>
      </c>
      <c r="F121" s="29" t="s">
        <v>137</v>
      </c>
      <c r="G121" s="56">
        <f>G705</f>
        <v>80000</v>
      </c>
      <c r="H121" s="56">
        <f>H705</f>
        <v>78109.31</v>
      </c>
      <c r="I121" s="56">
        <f>I705</f>
        <v>97.636637499999992</v>
      </c>
      <c r="J121" s="5"/>
      <c r="K121" s="3"/>
      <c r="M121"/>
    </row>
    <row r="122" spans="2:13" x14ac:dyDescent="0.25">
      <c r="B122" s="11"/>
      <c r="C122" s="11"/>
      <c r="D122" s="25">
        <v>471</v>
      </c>
      <c r="E122" s="28"/>
      <c r="F122" s="54" t="s">
        <v>138</v>
      </c>
      <c r="G122" s="55">
        <f>G123</f>
        <v>120000</v>
      </c>
      <c r="H122" s="55">
        <f>H123</f>
        <v>97104.11</v>
      </c>
      <c r="I122" s="55">
        <f>I123</f>
        <v>80.920091666666664</v>
      </c>
      <c r="J122" s="4"/>
      <c r="K122" s="3"/>
      <c r="M122"/>
    </row>
    <row r="123" spans="2:13" x14ac:dyDescent="0.25">
      <c r="B123" s="11"/>
      <c r="C123" s="11"/>
      <c r="D123" s="25"/>
      <c r="E123" s="28" t="s">
        <v>139</v>
      </c>
      <c r="F123" s="29" t="s">
        <v>138</v>
      </c>
      <c r="G123" s="56">
        <f>G203</f>
        <v>120000</v>
      </c>
      <c r="H123" s="56">
        <f>H203</f>
        <v>97104.11</v>
      </c>
      <c r="I123" s="56">
        <f>I203</f>
        <v>80.920091666666664</v>
      </c>
      <c r="J123" s="5"/>
      <c r="K123" s="3"/>
      <c r="M123"/>
    </row>
    <row r="124" spans="2:13" x14ac:dyDescent="0.25">
      <c r="B124" s="11"/>
      <c r="C124" s="11"/>
      <c r="D124" s="25">
        <v>472</v>
      </c>
      <c r="E124" s="28"/>
      <c r="F124" s="54" t="s">
        <v>140</v>
      </c>
      <c r="G124" s="55">
        <f>G125</f>
        <v>20000</v>
      </c>
      <c r="H124" s="55">
        <f>H125</f>
        <v>0</v>
      </c>
      <c r="I124" s="55">
        <f>I125</f>
        <v>0</v>
      </c>
      <c r="J124" s="4"/>
      <c r="K124" s="3"/>
      <c r="M124"/>
    </row>
    <row r="125" spans="2:13" x14ac:dyDescent="0.25">
      <c r="B125" s="11"/>
      <c r="C125" s="11"/>
      <c r="D125" s="25"/>
      <c r="E125" s="28" t="s">
        <v>141</v>
      </c>
      <c r="F125" s="29" t="s">
        <v>140</v>
      </c>
      <c r="G125" s="56">
        <f>G205</f>
        <v>20000</v>
      </c>
      <c r="H125" s="56">
        <f>H205</f>
        <v>0</v>
      </c>
      <c r="I125" s="56">
        <f>I205</f>
        <v>0</v>
      </c>
      <c r="J125" s="5"/>
      <c r="K125" s="3"/>
      <c r="M125"/>
    </row>
    <row r="126" spans="2:13" ht="15.75" thickBot="1" x14ac:dyDescent="0.3">
      <c r="B126" s="11"/>
      <c r="C126" s="11"/>
      <c r="D126" s="38"/>
      <c r="E126" s="63"/>
      <c r="F126" s="40" t="s">
        <v>142</v>
      </c>
      <c r="G126" s="64">
        <f>G61+G67+G71+G76+G85+G88+G92+G98+G100+G102++G110+G112+G117+G119+G122+G124+G90</f>
        <v>11280000</v>
      </c>
      <c r="H126" s="64">
        <f>H61+H67+H71+H76+H85+H88+H92+H98+H100+H102++H110+H112+H117+H119+H122+H124+H90</f>
        <v>5070518.13</v>
      </c>
      <c r="I126" s="64">
        <f>I61+I67+I71+I76+I85+I88+I92+I98+I100+I102++I110+I112+I117+I119+I122+I124+I90</f>
        <v>12711.16273300908</v>
      </c>
      <c r="J126" s="4"/>
      <c r="K126" s="3"/>
      <c r="M126"/>
    </row>
    <row r="127" spans="2:13" x14ac:dyDescent="0.25">
      <c r="B127" s="11"/>
      <c r="C127" s="11"/>
      <c r="D127" s="11"/>
      <c r="E127" s="12"/>
      <c r="F127" s="43"/>
    </row>
    <row r="128" spans="2:13" x14ac:dyDescent="0.25">
      <c r="B128" s="11"/>
      <c r="C128" s="11"/>
      <c r="D128" s="11"/>
      <c r="E128" s="12"/>
      <c r="F128" s="43"/>
    </row>
    <row r="129" spans="2:6" x14ac:dyDescent="0.25">
      <c r="B129" s="11"/>
      <c r="C129" s="11"/>
      <c r="D129" s="11"/>
      <c r="E129" s="12"/>
      <c r="F129" s="43"/>
    </row>
    <row r="130" spans="2:6" x14ac:dyDescent="0.25">
      <c r="B130" s="11"/>
      <c r="C130" s="11"/>
      <c r="D130" s="11"/>
      <c r="E130" s="12"/>
      <c r="F130" s="43"/>
    </row>
    <row r="131" spans="2:6" x14ac:dyDescent="0.25">
      <c r="B131" s="11"/>
      <c r="C131" s="11"/>
      <c r="D131" s="11"/>
      <c r="E131" s="12"/>
      <c r="F131" s="43"/>
    </row>
    <row r="132" spans="2:6" x14ac:dyDescent="0.25">
      <c r="B132" s="11"/>
      <c r="C132" s="11"/>
      <c r="D132" s="11"/>
      <c r="E132" s="12"/>
      <c r="F132" s="43"/>
    </row>
    <row r="133" spans="2:6" x14ac:dyDescent="0.25">
      <c r="B133" s="11"/>
      <c r="C133" s="11"/>
      <c r="D133" s="11"/>
      <c r="E133" s="12"/>
      <c r="F133" s="43"/>
    </row>
    <row r="134" spans="2:6" x14ac:dyDescent="0.25">
      <c r="B134" s="11"/>
      <c r="C134" s="11"/>
      <c r="D134" s="11"/>
      <c r="E134" s="12"/>
      <c r="F134" s="43"/>
    </row>
    <row r="135" spans="2:6" x14ac:dyDescent="0.25">
      <c r="B135" s="11"/>
      <c r="C135" s="11"/>
      <c r="D135" s="11"/>
      <c r="E135" s="12"/>
      <c r="F135" s="43"/>
    </row>
    <row r="136" spans="2:6" x14ac:dyDescent="0.25">
      <c r="B136" s="11"/>
      <c r="C136" s="11"/>
      <c r="D136" s="11"/>
      <c r="E136" s="12"/>
      <c r="F136" s="43"/>
    </row>
    <row r="137" spans="2:6" x14ac:dyDescent="0.25">
      <c r="B137" s="11"/>
      <c r="C137" s="11"/>
      <c r="D137" s="11"/>
      <c r="E137" s="12"/>
      <c r="F137" s="43"/>
    </row>
    <row r="138" spans="2:6" x14ac:dyDescent="0.25">
      <c r="B138" s="11"/>
      <c r="C138" s="11"/>
      <c r="D138" s="11"/>
      <c r="E138" s="12"/>
      <c r="F138" s="43"/>
    </row>
    <row r="139" spans="2:6" x14ac:dyDescent="0.25">
      <c r="B139" s="11"/>
      <c r="C139" s="11"/>
      <c r="D139" s="11"/>
      <c r="E139" s="12"/>
      <c r="F139" s="43"/>
    </row>
    <row r="140" spans="2:6" x14ac:dyDescent="0.25">
      <c r="B140" s="11"/>
      <c r="C140" s="11"/>
      <c r="D140" s="11"/>
      <c r="E140" s="12"/>
      <c r="F140" s="43"/>
    </row>
    <row r="141" spans="2:6" x14ac:dyDescent="0.25">
      <c r="B141" s="11"/>
      <c r="C141" s="11"/>
      <c r="D141" s="11"/>
      <c r="E141" s="12"/>
      <c r="F141" s="43"/>
    </row>
    <row r="142" spans="2:6" x14ac:dyDescent="0.25">
      <c r="B142" s="11"/>
      <c r="C142" s="11"/>
      <c r="D142" s="11"/>
      <c r="E142" s="12"/>
      <c r="F142" s="43"/>
    </row>
    <row r="143" spans="2:6" x14ac:dyDescent="0.25">
      <c r="B143" s="11"/>
      <c r="C143" s="11"/>
      <c r="D143" s="11"/>
      <c r="E143" s="12"/>
      <c r="F143" s="43"/>
    </row>
    <row r="144" spans="2:6" x14ac:dyDescent="0.25">
      <c r="B144" s="11"/>
      <c r="C144" s="11"/>
      <c r="D144" s="11"/>
      <c r="E144" s="12"/>
      <c r="F144" s="43"/>
    </row>
    <row r="145" spans="2:6" x14ac:dyDescent="0.25">
      <c r="B145" s="11"/>
      <c r="C145" s="11"/>
      <c r="D145" s="11"/>
      <c r="E145" s="12"/>
      <c r="F145" s="43"/>
    </row>
    <row r="146" spans="2:6" x14ac:dyDescent="0.25">
      <c r="B146" s="11"/>
      <c r="C146" s="11"/>
      <c r="D146" s="11"/>
      <c r="E146" s="12"/>
      <c r="F146" s="43"/>
    </row>
    <row r="147" spans="2:6" x14ac:dyDescent="0.25">
      <c r="B147" s="11"/>
      <c r="C147" s="11"/>
      <c r="D147" s="11"/>
      <c r="E147" s="12"/>
      <c r="F147" s="43"/>
    </row>
    <row r="148" spans="2:6" x14ac:dyDescent="0.25">
      <c r="B148" s="11"/>
      <c r="C148" s="11"/>
      <c r="D148" s="11"/>
      <c r="E148" s="12"/>
      <c r="F148" s="43"/>
    </row>
    <row r="149" spans="2:6" x14ac:dyDescent="0.25">
      <c r="B149" s="11"/>
      <c r="C149" s="11"/>
      <c r="D149" s="11"/>
      <c r="E149" s="12"/>
      <c r="F149" s="43"/>
    </row>
    <row r="150" spans="2:6" x14ac:dyDescent="0.25">
      <c r="B150" s="11"/>
      <c r="C150" s="11"/>
      <c r="D150" s="11"/>
      <c r="E150" s="12"/>
      <c r="F150" s="43"/>
    </row>
    <row r="151" spans="2:6" x14ac:dyDescent="0.25">
      <c r="B151" s="11"/>
      <c r="C151" s="11"/>
      <c r="D151" s="11"/>
      <c r="E151" s="12"/>
      <c r="F151" s="43"/>
    </row>
    <row r="152" spans="2:6" x14ac:dyDescent="0.25">
      <c r="B152" s="11"/>
      <c r="C152" s="11"/>
      <c r="D152" s="11"/>
      <c r="E152" s="12"/>
      <c r="F152" s="43"/>
    </row>
    <row r="153" spans="2:6" x14ac:dyDescent="0.25">
      <c r="B153" s="11"/>
      <c r="C153" s="11"/>
      <c r="D153" s="11"/>
      <c r="E153" s="12"/>
      <c r="F153" s="43"/>
    </row>
    <row r="154" spans="2:6" x14ac:dyDescent="0.25">
      <c r="B154" s="11"/>
      <c r="C154" s="11"/>
      <c r="D154" s="11"/>
      <c r="E154" s="12"/>
      <c r="F154" s="43"/>
    </row>
    <row r="155" spans="2:6" x14ac:dyDescent="0.25">
      <c r="B155" s="11"/>
      <c r="C155" s="11"/>
      <c r="D155" s="11"/>
      <c r="E155" s="12"/>
      <c r="F155" s="43"/>
    </row>
    <row r="156" spans="2:6" x14ac:dyDescent="0.25">
      <c r="B156" s="11"/>
      <c r="C156" s="11"/>
      <c r="D156" s="11"/>
      <c r="E156" s="12"/>
      <c r="F156" s="43"/>
    </row>
    <row r="157" spans="2:6" x14ac:dyDescent="0.25">
      <c r="B157" s="11"/>
      <c r="C157" s="11"/>
      <c r="D157" s="11"/>
      <c r="E157" s="12"/>
      <c r="F157" s="43"/>
    </row>
    <row r="158" spans="2:6" x14ac:dyDescent="0.25">
      <c r="B158" s="11"/>
      <c r="C158" s="11"/>
      <c r="D158" s="11"/>
      <c r="E158" s="12"/>
      <c r="F158" s="169" t="s">
        <v>323</v>
      </c>
    </row>
    <row r="159" spans="2:6" ht="15.75" x14ac:dyDescent="0.25">
      <c r="B159" s="11"/>
      <c r="D159" s="65"/>
      <c r="E159" s="12"/>
      <c r="F159" s="67"/>
    </row>
    <row r="160" spans="2:6" ht="15.75" x14ac:dyDescent="0.25">
      <c r="B160" s="11"/>
      <c r="C160" s="11"/>
      <c r="D160" s="11"/>
      <c r="E160" s="12"/>
      <c r="F160" s="67"/>
    </row>
    <row r="161" spans="2:13" ht="15.75" x14ac:dyDescent="0.25">
      <c r="B161" s="11"/>
      <c r="C161" s="11"/>
      <c r="D161" s="11"/>
      <c r="E161" s="12"/>
      <c r="F161" s="67"/>
    </row>
    <row r="162" spans="2:13" ht="15.75" x14ac:dyDescent="0.25">
      <c r="B162" s="11"/>
      <c r="C162" s="182" t="s">
        <v>267</v>
      </c>
      <c r="D162" s="182"/>
      <c r="E162" s="182"/>
      <c r="F162" s="182"/>
    </row>
    <row r="163" spans="2:13" ht="16.5" thickBot="1" x14ac:dyDescent="0.3">
      <c r="B163" s="11"/>
      <c r="C163" s="68"/>
      <c r="D163" s="68"/>
      <c r="E163" s="68"/>
      <c r="F163" s="68"/>
    </row>
    <row r="164" spans="2:13" ht="15" customHeight="1" x14ac:dyDescent="0.25">
      <c r="B164" s="15" t="s">
        <v>143</v>
      </c>
      <c r="C164" s="44" t="s">
        <v>144</v>
      </c>
      <c r="D164" s="69" t="s">
        <v>1</v>
      </c>
      <c r="E164" s="70" t="s">
        <v>1</v>
      </c>
      <c r="F164" s="46" t="s">
        <v>3</v>
      </c>
      <c r="G164" s="174" t="s">
        <v>296</v>
      </c>
      <c r="H164" s="174" t="s">
        <v>322</v>
      </c>
      <c r="I164" s="174" t="s">
        <v>321</v>
      </c>
      <c r="J164" s="158"/>
      <c r="K164" s="3"/>
      <c r="M164"/>
    </row>
    <row r="165" spans="2:13" ht="20.25" customHeight="1" thickBot="1" x14ac:dyDescent="0.3">
      <c r="B165" s="18" t="s">
        <v>2</v>
      </c>
      <c r="C165" s="47" t="s">
        <v>2</v>
      </c>
      <c r="D165" s="71" t="s">
        <v>2</v>
      </c>
      <c r="E165" s="72" t="s">
        <v>2</v>
      </c>
      <c r="F165" s="49"/>
      <c r="G165" s="175"/>
      <c r="H165" s="175"/>
      <c r="I165" s="175"/>
      <c r="J165" s="158"/>
      <c r="K165" s="3"/>
      <c r="M165"/>
    </row>
    <row r="166" spans="2:13" x14ac:dyDescent="0.25">
      <c r="B166" s="73" t="s">
        <v>145</v>
      </c>
      <c r="C166" s="21"/>
      <c r="D166" s="74"/>
      <c r="E166" s="21"/>
      <c r="F166" s="59"/>
      <c r="G166" s="75"/>
      <c r="H166" s="75"/>
      <c r="I166" s="75"/>
      <c r="J166" s="159"/>
      <c r="K166" s="3"/>
      <c r="M166"/>
    </row>
    <row r="167" spans="2:13" x14ac:dyDescent="0.25">
      <c r="B167" s="190"/>
      <c r="C167" s="28"/>
      <c r="D167" s="54">
        <v>411</v>
      </c>
      <c r="E167" s="28"/>
      <c r="F167" s="54" t="s">
        <v>44</v>
      </c>
      <c r="G167" s="55">
        <f>G168+G169+G170+G171+G172</f>
        <v>181400</v>
      </c>
      <c r="H167" s="55">
        <f>H168+H169+H170+H171+H172</f>
        <v>88955.39</v>
      </c>
      <c r="I167" s="55">
        <f>H167/G167%</f>
        <v>49.038252480705623</v>
      </c>
      <c r="J167" s="4"/>
      <c r="K167" s="3"/>
      <c r="M167"/>
    </row>
    <row r="168" spans="2:13" x14ac:dyDescent="0.25">
      <c r="B168" s="177"/>
      <c r="C168" s="76" t="s">
        <v>146</v>
      </c>
      <c r="D168" s="179"/>
      <c r="E168" s="28" t="s">
        <v>45</v>
      </c>
      <c r="F168" s="29" t="s">
        <v>46</v>
      </c>
      <c r="G168" s="56">
        <v>154000</v>
      </c>
      <c r="H168" s="56">
        <v>88806.13</v>
      </c>
      <c r="I168" s="55">
        <f t="shared" ref="I168:I206" si="2">H168/G168%</f>
        <v>57.666318181818184</v>
      </c>
      <c r="J168" s="5"/>
      <c r="K168" s="3"/>
      <c r="M168"/>
    </row>
    <row r="169" spans="2:13" x14ac:dyDescent="0.25">
      <c r="B169" s="177"/>
      <c r="C169" s="76" t="s">
        <v>146</v>
      </c>
      <c r="D169" s="180"/>
      <c r="E169" s="28" t="s">
        <v>47</v>
      </c>
      <c r="F169" s="29" t="s">
        <v>48</v>
      </c>
      <c r="G169" s="56">
        <v>5600</v>
      </c>
      <c r="H169" s="56">
        <v>0</v>
      </c>
      <c r="I169" s="55">
        <f t="shared" si="2"/>
        <v>0</v>
      </c>
      <c r="J169" s="5"/>
      <c r="K169" s="3"/>
      <c r="M169"/>
    </row>
    <row r="170" spans="2:13" x14ac:dyDescent="0.25">
      <c r="B170" s="177"/>
      <c r="C170" s="76" t="s">
        <v>146</v>
      </c>
      <c r="D170" s="180"/>
      <c r="E170" s="28" t="s">
        <v>49</v>
      </c>
      <c r="F170" s="29" t="s">
        <v>50</v>
      </c>
      <c r="G170" s="56">
        <v>14450</v>
      </c>
      <c r="H170" s="56">
        <v>0</v>
      </c>
      <c r="I170" s="55">
        <f t="shared" si="2"/>
        <v>0</v>
      </c>
      <c r="J170" s="5"/>
      <c r="K170" s="3"/>
      <c r="M170"/>
    </row>
    <row r="171" spans="2:13" x14ac:dyDescent="0.25">
      <c r="B171" s="177"/>
      <c r="C171" s="76" t="s">
        <v>146</v>
      </c>
      <c r="D171" s="180"/>
      <c r="E171" s="28" t="s">
        <v>51</v>
      </c>
      <c r="F171" s="29" t="s">
        <v>52</v>
      </c>
      <c r="G171" s="56">
        <v>6700</v>
      </c>
      <c r="H171" s="56">
        <v>149.26</v>
      </c>
      <c r="I171" s="55">
        <f t="shared" si="2"/>
        <v>2.2277611940298505</v>
      </c>
      <c r="J171" s="5"/>
      <c r="K171" s="3"/>
      <c r="M171"/>
    </row>
    <row r="172" spans="2:13" ht="13.5" customHeight="1" x14ac:dyDescent="0.25">
      <c r="B172" s="177"/>
      <c r="C172" s="76" t="s">
        <v>146</v>
      </c>
      <c r="D172" s="181"/>
      <c r="E172" s="28" t="s">
        <v>53</v>
      </c>
      <c r="F172" s="29" t="s">
        <v>54</v>
      </c>
      <c r="G172" s="56">
        <v>650</v>
      </c>
      <c r="H172" s="56">
        <v>0</v>
      </c>
      <c r="I172" s="55">
        <f t="shared" si="2"/>
        <v>0</v>
      </c>
      <c r="J172" s="5"/>
      <c r="K172" s="3"/>
      <c r="M172"/>
    </row>
    <row r="173" spans="2:13" x14ac:dyDescent="0.25">
      <c r="B173" s="177"/>
      <c r="C173" s="76"/>
      <c r="D173" s="79">
        <v>412</v>
      </c>
      <c r="E173" s="62"/>
      <c r="F173" s="54" t="s">
        <v>55</v>
      </c>
      <c r="G173" s="80">
        <f>G174</f>
        <v>1100</v>
      </c>
      <c r="H173" s="80">
        <f>H174</f>
        <v>1080</v>
      </c>
      <c r="I173" s="55">
        <f t="shared" si="2"/>
        <v>98.181818181818187</v>
      </c>
      <c r="J173" s="160"/>
      <c r="K173" s="3"/>
      <c r="M173"/>
    </row>
    <row r="174" spans="2:13" x14ac:dyDescent="0.25">
      <c r="B174" s="177"/>
      <c r="C174" s="76" t="s">
        <v>146</v>
      </c>
      <c r="D174" s="79"/>
      <c r="E174" s="81" t="s">
        <v>300</v>
      </c>
      <c r="F174" s="35" t="s">
        <v>301</v>
      </c>
      <c r="G174" s="56">
        <v>1100</v>
      </c>
      <c r="H174" s="56">
        <v>1080</v>
      </c>
      <c r="I174" s="55">
        <f t="shared" si="2"/>
        <v>98.181818181818187</v>
      </c>
      <c r="J174" s="5"/>
      <c r="K174" s="3"/>
      <c r="M174"/>
    </row>
    <row r="175" spans="2:13" x14ac:dyDescent="0.25">
      <c r="B175" s="177"/>
      <c r="C175" s="76"/>
      <c r="D175" s="54">
        <v>413</v>
      </c>
      <c r="E175" s="28"/>
      <c r="F175" s="54" t="s">
        <v>58</v>
      </c>
      <c r="G175" s="55">
        <f>G176+G178+G177</f>
        <v>10500</v>
      </c>
      <c r="H175" s="55">
        <f>H176+H178+H177</f>
        <v>4831.95</v>
      </c>
      <c r="I175" s="55">
        <f t="shared" si="2"/>
        <v>46.018571428571427</v>
      </c>
      <c r="J175" s="4"/>
      <c r="K175" s="3"/>
      <c r="M175"/>
    </row>
    <row r="176" spans="2:13" x14ac:dyDescent="0.25">
      <c r="B176" s="177"/>
      <c r="C176" s="76" t="s">
        <v>146</v>
      </c>
      <c r="D176" s="179"/>
      <c r="E176" s="28" t="s">
        <v>59</v>
      </c>
      <c r="F176" s="29" t="s">
        <v>60</v>
      </c>
      <c r="G176" s="56">
        <v>2500</v>
      </c>
      <c r="H176" s="56">
        <v>1126.95</v>
      </c>
      <c r="I176" s="55">
        <f t="shared" si="2"/>
        <v>45.078000000000003</v>
      </c>
      <c r="J176" s="5"/>
      <c r="K176" s="3"/>
      <c r="M176"/>
    </row>
    <row r="177" spans="2:13" x14ac:dyDescent="0.25">
      <c r="B177" s="177"/>
      <c r="C177" s="76" t="s">
        <v>146</v>
      </c>
      <c r="D177" s="180"/>
      <c r="E177" s="28" t="s">
        <v>61</v>
      </c>
      <c r="F177" s="29" t="s">
        <v>62</v>
      </c>
      <c r="G177" s="56">
        <v>2500</v>
      </c>
      <c r="H177" s="56">
        <v>975</v>
      </c>
      <c r="I177" s="55">
        <f t="shared" si="2"/>
        <v>39</v>
      </c>
      <c r="J177" s="5"/>
      <c r="K177" s="3"/>
      <c r="M177"/>
    </row>
    <row r="178" spans="2:13" x14ac:dyDescent="0.25">
      <c r="B178" s="177"/>
      <c r="C178" s="76" t="s">
        <v>272</v>
      </c>
      <c r="D178" s="181"/>
      <c r="E178" s="28" t="s">
        <v>65</v>
      </c>
      <c r="F178" s="29" t="s">
        <v>147</v>
      </c>
      <c r="G178" s="56">
        <v>5500</v>
      </c>
      <c r="H178" s="56">
        <v>2730</v>
      </c>
      <c r="I178" s="55">
        <f t="shared" si="2"/>
        <v>49.636363636363633</v>
      </c>
      <c r="J178" s="5"/>
      <c r="K178" s="3"/>
      <c r="M178"/>
    </row>
    <row r="179" spans="2:13" x14ac:dyDescent="0.25">
      <c r="B179" s="177"/>
      <c r="C179" s="76"/>
      <c r="D179" s="54">
        <v>414</v>
      </c>
      <c r="E179" s="28"/>
      <c r="F179" s="54" t="s">
        <v>67</v>
      </c>
      <c r="G179" s="55">
        <f>G180+G181+G182+G184+G185+G183</f>
        <v>60000</v>
      </c>
      <c r="H179" s="55">
        <f>H180+H181+H182+H184+H185+H183</f>
        <v>29046.57</v>
      </c>
      <c r="I179" s="55">
        <f t="shared" si="2"/>
        <v>48.41095</v>
      </c>
      <c r="J179" s="4"/>
      <c r="K179" s="3"/>
      <c r="M179"/>
    </row>
    <row r="180" spans="2:13" x14ac:dyDescent="0.25">
      <c r="B180" s="177"/>
      <c r="C180" s="76" t="s">
        <v>146</v>
      </c>
      <c r="D180" s="179"/>
      <c r="E180" s="28" t="s">
        <v>68</v>
      </c>
      <c r="F180" s="29" t="s">
        <v>69</v>
      </c>
      <c r="G180" s="56">
        <v>6500</v>
      </c>
      <c r="H180" s="56">
        <v>3913.62</v>
      </c>
      <c r="I180" s="55">
        <f t="shared" si="2"/>
        <v>60.209538461538457</v>
      </c>
      <c r="J180" s="5"/>
      <c r="K180" s="3"/>
      <c r="M180"/>
    </row>
    <row r="181" spans="2:13" x14ac:dyDescent="0.25">
      <c r="B181" s="177"/>
      <c r="C181" s="76" t="s">
        <v>146</v>
      </c>
      <c r="D181" s="180"/>
      <c r="E181" s="28" t="s">
        <v>70</v>
      </c>
      <c r="F181" s="29" t="s">
        <v>71</v>
      </c>
      <c r="G181" s="56">
        <v>13000</v>
      </c>
      <c r="H181" s="56">
        <v>5771.38</v>
      </c>
      <c r="I181" s="55">
        <f t="shared" si="2"/>
        <v>44.395230769230771</v>
      </c>
      <c r="J181" s="5"/>
      <c r="K181" s="3"/>
      <c r="M181"/>
    </row>
    <row r="182" spans="2:13" x14ac:dyDescent="0.25">
      <c r="B182" s="177"/>
      <c r="C182" s="76" t="s">
        <v>273</v>
      </c>
      <c r="D182" s="180"/>
      <c r="E182" s="28" t="s">
        <v>72</v>
      </c>
      <c r="F182" s="29" t="s">
        <v>148</v>
      </c>
      <c r="G182" s="56">
        <v>5500</v>
      </c>
      <c r="H182" s="56">
        <v>2101.5700000000002</v>
      </c>
      <c r="I182" s="55">
        <f t="shared" si="2"/>
        <v>38.210363636363638</v>
      </c>
      <c r="J182" s="5"/>
      <c r="K182" s="3"/>
      <c r="M182"/>
    </row>
    <row r="183" spans="2:13" x14ac:dyDescent="0.25">
      <c r="B183" s="177"/>
      <c r="C183" s="76" t="s">
        <v>146</v>
      </c>
      <c r="D183" s="180"/>
      <c r="E183" s="28" t="s">
        <v>78</v>
      </c>
      <c r="F183" s="29" t="s">
        <v>243</v>
      </c>
      <c r="G183" s="56">
        <v>25000</v>
      </c>
      <c r="H183" s="56">
        <v>12500</v>
      </c>
      <c r="I183" s="55">
        <f t="shared" si="2"/>
        <v>50</v>
      </c>
      <c r="J183" s="5"/>
      <c r="K183" s="3"/>
      <c r="M183"/>
    </row>
    <row r="184" spans="2:13" x14ac:dyDescent="0.25">
      <c r="B184" s="177"/>
      <c r="C184" s="76" t="s">
        <v>146</v>
      </c>
      <c r="D184" s="180"/>
      <c r="E184" s="28" t="s">
        <v>80</v>
      </c>
      <c r="F184" s="29" t="s">
        <v>81</v>
      </c>
      <c r="G184" s="56">
        <v>1000</v>
      </c>
      <c r="H184" s="56">
        <v>0</v>
      </c>
      <c r="I184" s="55">
        <f t="shared" si="2"/>
        <v>0</v>
      </c>
      <c r="J184" s="5"/>
      <c r="K184" s="3"/>
      <c r="M184"/>
    </row>
    <row r="185" spans="2:13" x14ac:dyDescent="0.25">
      <c r="B185" s="177"/>
      <c r="C185" s="76" t="s">
        <v>146</v>
      </c>
      <c r="D185" s="181"/>
      <c r="E185" s="28" t="s">
        <v>82</v>
      </c>
      <c r="F185" s="29" t="s">
        <v>150</v>
      </c>
      <c r="G185" s="56">
        <v>9000</v>
      </c>
      <c r="H185" s="56">
        <v>4760</v>
      </c>
      <c r="I185" s="55">
        <f t="shared" si="2"/>
        <v>52.888888888888886</v>
      </c>
      <c r="J185" s="5"/>
      <c r="K185" s="3"/>
      <c r="M185"/>
    </row>
    <row r="186" spans="2:13" x14ac:dyDescent="0.25">
      <c r="B186" s="177"/>
      <c r="C186" s="76"/>
      <c r="D186" s="54">
        <v>415</v>
      </c>
      <c r="E186" s="28"/>
      <c r="F186" s="54" t="s">
        <v>84</v>
      </c>
      <c r="G186" s="55">
        <f>G187+G188</f>
        <v>4500</v>
      </c>
      <c r="H186" s="55">
        <f>H187+H188</f>
        <v>1463.32</v>
      </c>
      <c r="I186" s="55">
        <f t="shared" si="2"/>
        <v>32.518222222222221</v>
      </c>
      <c r="J186" s="4"/>
      <c r="K186" s="3"/>
      <c r="M186"/>
    </row>
    <row r="187" spans="2:13" x14ac:dyDescent="0.25">
      <c r="B187" s="177"/>
      <c r="C187" s="76" t="s">
        <v>146</v>
      </c>
      <c r="D187" s="179"/>
      <c r="E187" s="28" t="s">
        <v>87</v>
      </c>
      <c r="F187" s="29" t="s">
        <v>151</v>
      </c>
      <c r="G187" s="56">
        <v>1000</v>
      </c>
      <c r="H187" s="56">
        <v>0</v>
      </c>
      <c r="I187" s="55">
        <f t="shared" si="2"/>
        <v>0</v>
      </c>
      <c r="J187" s="5"/>
      <c r="K187" s="3"/>
      <c r="M187"/>
    </row>
    <row r="188" spans="2:13" x14ac:dyDescent="0.25">
      <c r="B188" s="177"/>
      <c r="C188" s="76" t="s">
        <v>146</v>
      </c>
      <c r="D188" s="181"/>
      <c r="E188" s="28" t="s">
        <v>87</v>
      </c>
      <c r="F188" s="29" t="s">
        <v>152</v>
      </c>
      <c r="G188" s="56">
        <v>3500</v>
      </c>
      <c r="H188" s="56">
        <v>1463.32</v>
      </c>
      <c r="I188" s="55">
        <f t="shared" si="2"/>
        <v>41.809142857142852</v>
      </c>
      <c r="J188" s="5"/>
      <c r="K188" s="3"/>
      <c r="M188"/>
    </row>
    <row r="189" spans="2:13" x14ac:dyDescent="0.25">
      <c r="B189" s="177"/>
      <c r="C189" s="76"/>
      <c r="D189" s="54">
        <v>419</v>
      </c>
      <c r="E189" s="28"/>
      <c r="F189" s="54" t="s">
        <v>95</v>
      </c>
      <c r="G189" s="55">
        <f>G191+G192+G193+G190</f>
        <v>27900</v>
      </c>
      <c r="H189" s="55">
        <f>H191+H192+H193+H190</f>
        <v>12857.44</v>
      </c>
      <c r="I189" s="55">
        <f t="shared" si="2"/>
        <v>46.084014336917562</v>
      </c>
      <c r="J189" s="4"/>
      <c r="K189" s="3"/>
      <c r="M189"/>
    </row>
    <row r="190" spans="2:13" x14ac:dyDescent="0.25">
      <c r="B190" s="177"/>
      <c r="C190" s="76" t="s">
        <v>146</v>
      </c>
      <c r="D190" s="82"/>
      <c r="E190" s="28" t="s">
        <v>264</v>
      </c>
      <c r="F190" s="83" t="s">
        <v>265</v>
      </c>
      <c r="G190" s="57">
        <v>8900</v>
      </c>
      <c r="H190" s="57">
        <v>6033.6</v>
      </c>
      <c r="I190" s="55">
        <f t="shared" si="2"/>
        <v>67.79325842696629</v>
      </c>
      <c r="J190" s="127"/>
      <c r="K190" s="3"/>
      <c r="M190"/>
    </row>
    <row r="191" spans="2:13" x14ac:dyDescent="0.25">
      <c r="B191" s="177"/>
      <c r="C191" s="76" t="s">
        <v>146</v>
      </c>
      <c r="D191" s="179"/>
      <c r="E191" s="28" t="s">
        <v>101</v>
      </c>
      <c r="F191" s="29" t="s">
        <v>95</v>
      </c>
      <c r="G191" s="56">
        <v>5000</v>
      </c>
      <c r="H191" s="56">
        <v>323.83999999999997</v>
      </c>
      <c r="I191" s="55">
        <f t="shared" si="2"/>
        <v>6.4767999999999999</v>
      </c>
      <c r="J191" s="5"/>
      <c r="K191" s="3"/>
      <c r="M191"/>
    </row>
    <row r="192" spans="2:13" x14ac:dyDescent="0.25">
      <c r="B192" s="177"/>
      <c r="C192" s="76" t="s">
        <v>146</v>
      </c>
      <c r="D192" s="181"/>
      <c r="E192" s="28" t="s">
        <v>101</v>
      </c>
      <c r="F192" s="29" t="s">
        <v>153</v>
      </c>
      <c r="G192" s="56">
        <v>1000</v>
      </c>
      <c r="H192" s="56">
        <v>0</v>
      </c>
      <c r="I192" s="55">
        <f t="shared" si="2"/>
        <v>0</v>
      </c>
      <c r="J192" s="5"/>
      <c r="K192" s="3"/>
      <c r="M192"/>
    </row>
    <row r="193" spans="2:13" x14ac:dyDescent="0.25">
      <c r="B193" s="177"/>
      <c r="C193" s="76" t="s">
        <v>146</v>
      </c>
      <c r="D193" s="78"/>
      <c r="E193" s="28" t="s">
        <v>101</v>
      </c>
      <c r="F193" s="29" t="s">
        <v>308</v>
      </c>
      <c r="G193" s="56">
        <v>13000</v>
      </c>
      <c r="H193" s="56">
        <v>6500</v>
      </c>
      <c r="I193" s="55">
        <f t="shared" si="2"/>
        <v>50</v>
      </c>
      <c r="J193" s="5"/>
      <c r="K193" s="3"/>
      <c r="M193"/>
    </row>
    <row r="194" spans="2:13" x14ac:dyDescent="0.25">
      <c r="B194" s="177"/>
      <c r="C194" s="76"/>
      <c r="D194" s="54">
        <v>431</v>
      </c>
      <c r="E194" s="28"/>
      <c r="F194" s="54" t="s">
        <v>154</v>
      </c>
      <c r="G194" s="55">
        <f>G195+G196+G197+G198+G199</f>
        <v>141000</v>
      </c>
      <c r="H194" s="55">
        <f>H195+H196+H197+H198+H199</f>
        <v>72075</v>
      </c>
      <c r="I194" s="55">
        <f t="shared" si="2"/>
        <v>51.117021276595743</v>
      </c>
      <c r="J194" s="4"/>
      <c r="K194" s="3"/>
      <c r="M194"/>
    </row>
    <row r="195" spans="2:13" x14ac:dyDescent="0.25">
      <c r="B195" s="177"/>
      <c r="C195" s="76" t="s">
        <v>291</v>
      </c>
      <c r="D195" s="188"/>
      <c r="E195" s="28" t="s">
        <v>249</v>
      </c>
      <c r="F195" s="29" t="s">
        <v>155</v>
      </c>
      <c r="G195" s="56">
        <v>13000</v>
      </c>
      <c r="H195" s="56">
        <v>6305</v>
      </c>
      <c r="I195" s="55">
        <f t="shared" si="2"/>
        <v>48.5</v>
      </c>
      <c r="J195" s="5"/>
      <c r="K195" s="3"/>
      <c r="M195"/>
    </row>
    <row r="196" spans="2:13" x14ac:dyDescent="0.25">
      <c r="B196" s="177"/>
      <c r="C196" s="76" t="s">
        <v>274</v>
      </c>
      <c r="D196" s="180"/>
      <c r="E196" s="28" t="s">
        <v>114</v>
      </c>
      <c r="F196" s="29" t="s">
        <v>157</v>
      </c>
      <c r="G196" s="56">
        <v>90000</v>
      </c>
      <c r="H196" s="56">
        <v>43370</v>
      </c>
      <c r="I196" s="55">
        <f t="shared" si="2"/>
        <v>48.18888888888889</v>
      </c>
      <c r="J196" s="5"/>
      <c r="K196" s="3"/>
      <c r="M196"/>
    </row>
    <row r="197" spans="2:13" x14ac:dyDescent="0.25">
      <c r="B197" s="177"/>
      <c r="C197" s="76" t="s">
        <v>291</v>
      </c>
      <c r="D197" s="180"/>
      <c r="E197" s="28" t="s">
        <v>116</v>
      </c>
      <c r="F197" s="29" t="s">
        <v>158</v>
      </c>
      <c r="G197" s="56">
        <v>15000</v>
      </c>
      <c r="H197" s="56">
        <v>11700</v>
      </c>
      <c r="I197" s="55">
        <f t="shared" si="2"/>
        <v>78</v>
      </c>
      <c r="J197" s="5"/>
      <c r="K197" s="3"/>
      <c r="M197"/>
    </row>
    <row r="198" spans="2:13" x14ac:dyDescent="0.25">
      <c r="B198" s="177"/>
      <c r="C198" s="76" t="s">
        <v>146</v>
      </c>
      <c r="D198" s="180"/>
      <c r="E198" s="28" t="s">
        <v>116</v>
      </c>
      <c r="F198" s="29" t="s">
        <v>159</v>
      </c>
      <c r="G198" s="56">
        <v>5000</v>
      </c>
      <c r="H198" s="56">
        <v>1250</v>
      </c>
      <c r="I198" s="55">
        <f t="shared" si="2"/>
        <v>25</v>
      </c>
      <c r="J198" s="5"/>
      <c r="K198" s="3"/>
      <c r="M198"/>
    </row>
    <row r="199" spans="2:13" x14ac:dyDescent="0.25">
      <c r="B199" s="177"/>
      <c r="C199" s="76" t="s">
        <v>146</v>
      </c>
      <c r="D199" s="77"/>
      <c r="E199" s="28" t="s">
        <v>118</v>
      </c>
      <c r="F199" s="29" t="s">
        <v>156</v>
      </c>
      <c r="G199" s="56">
        <v>18000</v>
      </c>
      <c r="H199" s="56">
        <v>9450</v>
      </c>
      <c r="I199" s="55">
        <f t="shared" si="2"/>
        <v>52.5</v>
      </c>
      <c r="J199" s="5"/>
      <c r="K199" s="3"/>
      <c r="M199"/>
    </row>
    <row r="200" spans="2:13" x14ac:dyDescent="0.25">
      <c r="B200" s="177"/>
      <c r="C200" s="76"/>
      <c r="D200" s="54">
        <v>463</v>
      </c>
      <c r="E200" s="28"/>
      <c r="F200" s="54" t="s">
        <v>134</v>
      </c>
      <c r="G200" s="55">
        <f>G201</f>
        <v>100000</v>
      </c>
      <c r="H200" s="55">
        <f>H201</f>
        <v>81168.539999999994</v>
      </c>
      <c r="I200" s="55">
        <f t="shared" si="2"/>
        <v>81.168539999999993</v>
      </c>
      <c r="J200" s="4"/>
      <c r="K200" s="3"/>
      <c r="M200"/>
    </row>
    <row r="201" spans="2:13" x14ac:dyDescent="0.25">
      <c r="B201" s="177"/>
      <c r="C201" s="76" t="s">
        <v>146</v>
      </c>
      <c r="D201" s="29"/>
      <c r="E201" s="28" t="s">
        <v>135</v>
      </c>
      <c r="F201" s="29" t="s">
        <v>134</v>
      </c>
      <c r="G201" s="56">
        <v>100000</v>
      </c>
      <c r="H201" s="56">
        <v>81168.539999999994</v>
      </c>
      <c r="I201" s="55">
        <f t="shared" si="2"/>
        <v>81.168539999999993</v>
      </c>
      <c r="J201" s="5"/>
      <c r="K201" s="3"/>
      <c r="M201"/>
    </row>
    <row r="202" spans="2:13" x14ac:dyDescent="0.25">
      <c r="B202" s="177"/>
      <c r="C202" s="76"/>
      <c r="D202" s="54">
        <v>471</v>
      </c>
      <c r="E202" s="28"/>
      <c r="F202" s="54" t="s">
        <v>138</v>
      </c>
      <c r="G202" s="55">
        <f>G203</f>
        <v>120000</v>
      </c>
      <c r="H202" s="55">
        <f>H203</f>
        <v>97104.11</v>
      </c>
      <c r="I202" s="55">
        <f t="shared" si="2"/>
        <v>80.920091666666664</v>
      </c>
      <c r="J202" s="4"/>
      <c r="K202" s="3"/>
      <c r="M202"/>
    </row>
    <row r="203" spans="2:13" x14ac:dyDescent="0.25">
      <c r="B203" s="177"/>
      <c r="C203" s="76" t="s">
        <v>198</v>
      </c>
      <c r="D203" s="29"/>
      <c r="E203" s="28" t="s">
        <v>139</v>
      </c>
      <c r="F203" s="29" t="s">
        <v>138</v>
      </c>
      <c r="G203" s="56">
        <v>120000</v>
      </c>
      <c r="H203" s="56">
        <v>97104.11</v>
      </c>
      <c r="I203" s="55">
        <f t="shared" si="2"/>
        <v>80.920091666666664</v>
      </c>
      <c r="J203" s="5"/>
      <c r="K203" s="3"/>
      <c r="M203"/>
    </row>
    <row r="204" spans="2:13" x14ac:dyDescent="0.25">
      <c r="B204" s="177"/>
      <c r="C204" s="76"/>
      <c r="D204" s="54">
        <v>472</v>
      </c>
      <c r="E204" s="28"/>
      <c r="F204" s="54" t="s">
        <v>140</v>
      </c>
      <c r="G204" s="55">
        <f>G205</f>
        <v>20000</v>
      </c>
      <c r="H204" s="55">
        <f>H205</f>
        <v>0</v>
      </c>
      <c r="I204" s="55">
        <f t="shared" si="2"/>
        <v>0</v>
      </c>
      <c r="J204" s="4"/>
      <c r="K204" s="3"/>
      <c r="M204"/>
    </row>
    <row r="205" spans="2:13" x14ac:dyDescent="0.25">
      <c r="B205" s="177"/>
      <c r="C205" s="76" t="s">
        <v>198</v>
      </c>
      <c r="D205" s="29"/>
      <c r="E205" s="28" t="s">
        <v>141</v>
      </c>
      <c r="F205" s="29" t="s">
        <v>140</v>
      </c>
      <c r="G205" s="56">
        <v>20000</v>
      </c>
      <c r="H205" s="56">
        <v>0</v>
      </c>
      <c r="I205" s="55">
        <f t="shared" si="2"/>
        <v>0</v>
      </c>
      <c r="J205" s="5"/>
      <c r="K205" s="3"/>
      <c r="M205"/>
    </row>
    <row r="206" spans="2:13" ht="15.75" thickBot="1" x14ac:dyDescent="0.3">
      <c r="B206" s="178"/>
      <c r="C206" s="84"/>
      <c r="D206" s="85"/>
      <c r="E206" s="63"/>
      <c r="F206" s="86" t="s">
        <v>160</v>
      </c>
      <c r="G206" s="64">
        <f>G167+G175+G179+G186++G189+G194+G200+G202+G204+G173</f>
        <v>666400</v>
      </c>
      <c r="H206" s="64">
        <f>H167+H175+H179+H186++H189+H194+H200+H202+H204+H173</f>
        <v>388582.32</v>
      </c>
      <c r="I206" s="55">
        <f t="shared" si="2"/>
        <v>58.310672268907567</v>
      </c>
      <c r="J206" s="4"/>
      <c r="K206" s="3"/>
      <c r="M206"/>
    </row>
    <row r="207" spans="2:13" x14ac:dyDescent="0.25">
      <c r="B207" s="1"/>
      <c r="C207" s="53"/>
      <c r="D207" s="11"/>
      <c r="E207" s="12"/>
      <c r="F207" s="61"/>
      <c r="G207" s="4"/>
      <c r="H207" s="4"/>
      <c r="I207" s="4"/>
      <c r="J207" s="4"/>
      <c r="K207" s="4"/>
      <c r="L207" s="4"/>
      <c r="M207" s="4"/>
    </row>
    <row r="208" spans="2:13" x14ac:dyDescent="0.25">
      <c r="B208" s="11"/>
      <c r="C208" s="11"/>
      <c r="D208" s="11"/>
      <c r="E208" s="12"/>
      <c r="F208" s="61"/>
    </row>
    <row r="209" spans="2:13" x14ac:dyDescent="0.25">
      <c r="B209" s="11"/>
      <c r="C209" s="11"/>
      <c r="D209" s="11"/>
      <c r="E209" s="12"/>
      <c r="F209" s="61"/>
    </row>
    <row r="210" spans="2:13" ht="15.75" x14ac:dyDescent="0.25">
      <c r="B210" s="11"/>
      <c r="C210" s="182" t="s">
        <v>161</v>
      </c>
      <c r="D210" s="182"/>
      <c r="E210" s="182"/>
      <c r="F210" s="182"/>
    </row>
    <row r="211" spans="2:13" ht="16.5" thickBot="1" x14ac:dyDescent="0.3">
      <c r="B211" s="11"/>
      <c r="C211" s="68"/>
      <c r="D211" s="68"/>
      <c r="E211" s="68"/>
      <c r="F211" s="68"/>
    </row>
    <row r="212" spans="2:13" ht="15" customHeight="1" x14ac:dyDescent="0.25">
      <c r="B212" s="15" t="s">
        <v>143</v>
      </c>
      <c r="C212" s="45" t="s">
        <v>162</v>
      </c>
      <c r="D212" s="69" t="s">
        <v>1</v>
      </c>
      <c r="E212" s="70" t="s">
        <v>1</v>
      </c>
      <c r="F212" s="46" t="s">
        <v>3</v>
      </c>
      <c r="G212" s="174" t="s">
        <v>296</v>
      </c>
      <c r="H212" s="174" t="s">
        <v>322</v>
      </c>
      <c r="I212" s="174" t="s">
        <v>321</v>
      </c>
      <c r="J212" s="158"/>
      <c r="K212" s="3"/>
      <c r="M212"/>
    </row>
    <row r="213" spans="2:13" ht="20.25" customHeight="1" thickBot="1" x14ac:dyDescent="0.3">
      <c r="B213" s="18" t="s">
        <v>2</v>
      </c>
      <c r="C213" s="48" t="s">
        <v>2</v>
      </c>
      <c r="D213" s="71" t="s">
        <v>2</v>
      </c>
      <c r="E213" s="72" t="s">
        <v>2</v>
      </c>
      <c r="F213" s="49"/>
      <c r="G213" s="175"/>
      <c r="H213" s="175"/>
      <c r="I213" s="175"/>
      <c r="J213" s="158"/>
      <c r="K213" s="3"/>
      <c r="M213"/>
    </row>
    <row r="214" spans="2:13" x14ac:dyDescent="0.25">
      <c r="B214" s="87"/>
      <c r="C214" s="88"/>
      <c r="D214" s="88"/>
      <c r="E214" s="88"/>
      <c r="F214" s="88"/>
      <c r="G214" s="89"/>
      <c r="H214" s="89"/>
      <c r="I214" s="89"/>
      <c r="J214" s="161"/>
      <c r="K214" s="3"/>
      <c r="M214"/>
    </row>
    <row r="215" spans="2:13" x14ac:dyDescent="0.25">
      <c r="B215" s="73" t="s">
        <v>163</v>
      </c>
      <c r="C215" s="21"/>
      <c r="D215" s="74"/>
      <c r="E215" s="21"/>
      <c r="F215" s="59"/>
      <c r="G215" s="90"/>
      <c r="H215" s="90"/>
      <c r="I215" s="90"/>
      <c r="K215" s="3"/>
      <c r="M215"/>
    </row>
    <row r="216" spans="2:13" x14ac:dyDescent="0.25">
      <c r="B216" s="190"/>
      <c r="C216" s="28"/>
      <c r="D216" s="54">
        <v>411</v>
      </c>
      <c r="E216" s="28"/>
      <c r="F216" s="54" t="s">
        <v>44</v>
      </c>
      <c r="G216" s="55">
        <f>G217+G218+G219+G220+G221</f>
        <v>113050</v>
      </c>
      <c r="H216" s="55">
        <f>H217+H218+H219+H220+H221</f>
        <v>49994.659999999996</v>
      </c>
      <c r="I216" s="55">
        <f>H216/G216%</f>
        <v>44.223494029190618</v>
      </c>
      <c r="J216" s="4"/>
      <c r="K216" s="3"/>
      <c r="M216"/>
    </row>
    <row r="217" spans="2:13" x14ac:dyDescent="0.25">
      <c r="B217" s="177"/>
      <c r="C217" s="76" t="s">
        <v>146</v>
      </c>
      <c r="D217" s="179"/>
      <c r="E217" s="28" t="s">
        <v>45</v>
      </c>
      <c r="F217" s="29" t="s">
        <v>46</v>
      </c>
      <c r="G217" s="56">
        <v>95000</v>
      </c>
      <c r="H217" s="56">
        <v>49970.559999999998</v>
      </c>
      <c r="I217" s="55">
        <f t="shared" ref="I217:I251" si="3">H217/G217%</f>
        <v>52.600589473684209</v>
      </c>
      <c r="J217" s="5"/>
      <c r="K217" s="3"/>
      <c r="M217"/>
    </row>
    <row r="218" spans="2:13" x14ac:dyDescent="0.25">
      <c r="B218" s="177"/>
      <c r="C218" s="76" t="s">
        <v>146</v>
      </c>
      <c r="D218" s="180"/>
      <c r="E218" s="28" t="s">
        <v>47</v>
      </c>
      <c r="F218" s="29" t="s">
        <v>48</v>
      </c>
      <c r="G218" s="56">
        <v>2400</v>
      </c>
      <c r="H218" s="56">
        <v>0</v>
      </c>
      <c r="I218" s="55">
        <f t="shared" si="3"/>
        <v>0</v>
      </c>
      <c r="J218" s="5"/>
      <c r="K218" s="3"/>
      <c r="M218"/>
    </row>
    <row r="219" spans="2:13" x14ac:dyDescent="0.25">
      <c r="B219" s="177"/>
      <c r="C219" s="76" t="s">
        <v>146</v>
      </c>
      <c r="D219" s="180"/>
      <c r="E219" s="28" t="s">
        <v>49</v>
      </c>
      <c r="F219" s="29" t="s">
        <v>50</v>
      </c>
      <c r="G219" s="56">
        <v>11200</v>
      </c>
      <c r="H219" s="56">
        <v>0</v>
      </c>
      <c r="I219" s="55">
        <f t="shared" si="3"/>
        <v>0</v>
      </c>
      <c r="J219" s="5"/>
      <c r="K219" s="3"/>
      <c r="M219"/>
    </row>
    <row r="220" spans="2:13" x14ac:dyDescent="0.25">
      <c r="B220" s="177"/>
      <c r="C220" s="76" t="s">
        <v>146</v>
      </c>
      <c r="D220" s="180"/>
      <c r="E220" s="28" t="s">
        <v>51</v>
      </c>
      <c r="F220" s="29" t="s">
        <v>52</v>
      </c>
      <c r="G220" s="56">
        <v>4200</v>
      </c>
      <c r="H220" s="56">
        <v>24.1</v>
      </c>
      <c r="I220" s="55">
        <f t="shared" si="3"/>
        <v>0.57380952380952388</v>
      </c>
      <c r="J220" s="5"/>
      <c r="K220" s="3"/>
      <c r="M220"/>
    </row>
    <row r="221" spans="2:13" x14ac:dyDescent="0.25">
      <c r="B221" s="177"/>
      <c r="C221" s="76" t="s">
        <v>146</v>
      </c>
      <c r="D221" s="181"/>
      <c r="E221" s="28" t="s">
        <v>53</v>
      </c>
      <c r="F221" s="29" t="s">
        <v>54</v>
      </c>
      <c r="G221" s="56">
        <v>250</v>
      </c>
      <c r="H221" s="56">
        <v>0</v>
      </c>
      <c r="I221" s="55">
        <f t="shared" si="3"/>
        <v>0</v>
      </c>
      <c r="J221" s="5"/>
      <c r="K221" s="3"/>
      <c r="M221"/>
    </row>
    <row r="222" spans="2:13" x14ac:dyDescent="0.25">
      <c r="B222" s="177"/>
      <c r="C222" s="76"/>
      <c r="D222" s="54">
        <v>412</v>
      </c>
      <c r="E222" s="28"/>
      <c r="F222" s="54" t="s">
        <v>55</v>
      </c>
      <c r="G222" s="55">
        <f>G224+G223</f>
        <v>85450</v>
      </c>
      <c r="H222" s="55">
        <f>H224+H223</f>
        <v>34402</v>
      </c>
      <c r="I222" s="55">
        <f t="shared" si="3"/>
        <v>40.259801053247514</v>
      </c>
      <c r="J222" s="4"/>
      <c r="K222" s="3"/>
      <c r="M222"/>
    </row>
    <row r="223" spans="2:13" x14ac:dyDescent="0.25">
      <c r="B223" s="177"/>
      <c r="C223" s="76" t="s">
        <v>146</v>
      </c>
      <c r="D223" s="79"/>
      <c r="E223" s="81" t="s">
        <v>300</v>
      </c>
      <c r="F223" s="35" t="s">
        <v>301</v>
      </c>
      <c r="G223" s="56">
        <v>450</v>
      </c>
      <c r="H223" s="56">
        <v>432</v>
      </c>
      <c r="I223" s="55">
        <f t="shared" si="3"/>
        <v>96</v>
      </c>
      <c r="J223" s="5"/>
      <c r="K223" s="3"/>
      <c r="M223"/>
    </row>
    <row r="224" spans="2:13" x14ac:dyDescent="0.25">
      <c r="B224" s="177"/>
      <c r="C224" s="76" t="s">
        <v>146</v>
      </c>
      <c r="D224" s="29"/>
      <c r="E224" s="28" t="s">
        <v>56</v>
      </c>
      <c r="F224" s="29" t="s">
        <v>57</v>
      </c>
      <c r="G224" s="56">
        <v>85000</v>
      </c>
      <c r="H224" s="56">
        <v>33970</v>
      </c>
      <c r="I224" s="55">
        <f t="shared" si="3"/>
        <v>39.964705882352938</v>
      </c>
      <c r="J224" s="5"/>
      <c r="K224" s="3"/>
      <c r="M224" s="5"/>
    </row>
    <row r="225" spans="2:13" x14ac:dyDescent="0.25">
      <c r="B225" s="177"/>
      <c r="C225" s="76"/>
      <c r="D225" s="54">
        <v>413</v>
      </c>
      <c r="E225" s="28"/>
      <c r="F225" s="54" t="s">
        <v>58</v>
      </c>
      <c r="G225" s="55">
        <f>G226+G227</f>
        <v>5500</v>
      </c>
      <c r="H225" s="55">
        <f>H226+H227</f>
        <v>1925.27</v>
      </c>
      <c r="I225" s="55">
        <f t="shared" si="3"/>
        <v>35.004909090909088</v>
      </c>
      <c r="J225" s="4"/>
      <c r="K225" s="3"/>
      <c r="M225"/>
    </row>
    <row r="226" spans="2:13" x14ac:dyDescent="0.25">
      <c r="B226" s="177"/>
      <c r="C226" s="76" t="s">
        <v>146</v>
      </c>
      <c r="D226" s="179"/>
      <c r="E226" s="28" t="s">
        <v>59</v>
      </c>
      <c r="F226" s="29" t="s">
        <v>60</v>
      </c>
      <c r="G226" s="56">
        <v>3500</v>
      </c>
      <c r="H226" s="56">
        <v>1215.27</v>
      </c>
      <c r="I226" s="55">
        <f t="shared" si="3"/>
        <v>34.722000000000001</v>
      </c>
      <c r="J226" s="5"/>
      <c r="K226" s="3"/>
      <c r="M226" s="5"/>
    </row>
    <row r="227" spans="2:13" x14ac:dyDescent="0.25">
      <c r="B227" s="177"/>
      <c r="C227" s="76" t="s">
        <v>272</v>
      </c>
      <c r="D227" s="181"/>
      <c r="E227" s="28" t="s">
        <v>65</v>
      </c>
      <c r="F227" s="29" t="s">
        <v>66</v>
      </c>
      <c r="G227" s="56">
        <v>2000</v>
      </c>
      <c r="H227" s="56">
        <v>710</v>
      </c>
      <c r="I227" s="55">
        <f t="shared" si="3"/>
        <v>35.5</v>
      </c>
      <c r="J227" s="5"/>
      <c r="K227" s="3"/>
      <c r="M227" s="5"/>
    </row>
    <row r="228" spans="2:13" x14ac:dyDescent="0.25">
      <c r="B228" s="177"/>
      <c r="C228" s="76"/>
      <c r="D228" s="54">
        <v>414</v>
      </c>
      <c r="E228" s="28"/>
      <c r="F228" s="54" t="s">
        <v>67</v>
      </c>
      <c r="G228" s="55">
        <f>G229+G230+G234+G231+G235+G232+G233+G236</f>
        <v>17800</v>
      </c>
      <c r="H228" s="55">
        <f>H229+H230+H234+H231+H235+H232+H233+H236</f>
        <v>4813.9399999999996</v>
      </c>
      <c r="I228" s="55">
        <f t="shared" si="3"/>
        <v>27.04460674157303</v>
      </c>
      <c r="J228" s="4"/>
      <c r="K228" s="3"/>
    </row>
    <row r="229" spans="2:13" x14ac:dyDescent="0.25">
      <c r="B229" s="177"/>
      <c r="C229" s="76" t="s">
        <v>146</v>
      </c>
      <c r="D229" s="179"/>
      <c r="E229" s="28" t="s">
        <v>68</v>
      </c>
      <c r="F229" s="29" t="s">
        <v>69</v>
      </c>
      <c r="G229" s="56">
        <v>2500</v>
      </c>
      <c r="H229" s="56">
        <v>983.5</v>
      </c>
      <c r="I229" s="55">
        <f t="shared" si="3"/>
        <v>39.340000000000003</v>
      </c>
      <c r="J229" s="5"/>
      <c r="K229" s="3"/>
      <c r="M229"/>
    </row>
    <row r="230" spans="2:13" x14ac:dyDescent="0.25">
      <c r="B230" s="177"/>
      <c r="C230" s="76" t="s">
        <v>146</v>
      </c>
      <c r="D230" s="180"/>
      <c r="E230" s="28" t="s">
        <v>70</v>
      </c>
      <c r="F230" s="29" t="s">
        <v>71</v>
      </c>
      <c r="G230" s="56">
        <v>3500</v>
      </c>
      <c r="H230" s="56">
        <v>1548.53</v>
      </c>
      <c r="I230" s="55">
        <f t="shared" si="3"/>
        <v>44.243714285714283</v>
      </c>
      <c r="J230" s="5"/>
      <c r="K230" s="3"/>
      <c r="M230"/>
    </row>
    <row r="231" spans="2:13" ht="25.5" customHeight="1" x14ac:dyDescent="0.25">
      <c r="B231" s="177"/>
      <c r="C231" s="76" t="s">
        <v>146</v>
      </c>
      <c r="D231" s="180"/>
      <c r="E231" s="28" t="s">
        <v>70</v>
      </c>
      <c r="F231" s="149" t="s">
        <v>310</v>
      </c>
      <c r="G231" s="56">
        <v>3000</v>
      </c>
      <c r="H231" s="56">
        <v>116.1</v>
      </c>
      <c r="I231" s="55">
        <f t="shared" si="3"/>
        <v>3.8699999999999997</v>
      </c>
      <c r="J231" s="5"/>
      <c r="K231" s="3"/>
      <c r="M231"/>
    </row>
    <row r="232" spans="2:13" x14ac:dyDescent="0.25">
      <c r="B232" s="177"/>
      <c r="C232" s="76" t="s">
        <v>146</v>
      </c>
      <c r="D232" s="180"/>
      <c r="E232" s="28" t="s">
        <v>70</v>
      </c>
      <c r="F232" s="29" t="s">
        <v>164</v>
      </c>
      <c r="G232" s="56">
        <v>2000</v>
      </c>
      <c r="H232" s="56">
        <v>0</v>
      </c>
      <c r="I232" s="55">
        <f t="shared" si="3"/>
        <v>0</v>
      </c>
      <c r="J232" s="5"/>
      <c r="K232" s="3"/>
      <c r="M232"/>
    </row>
    <row r="233" spans="2:13" x14ac:dyDescent="0.25">
      <c r="B233" s="177"/>
      <c r="C233" s="76" t="s">
        <v>146</v>
      </c>
      <c r="D233" s="180"/>
      <c r="E233" s="28" t="s">
        <v>70</v>
      </c>
      <c r="F233" s="29" t="s">
        <v>165</v>
      </c>
      <c r="G233" s="56">
        <v>2000</v>
      </c>
      <c r="H233" s="56">
        <v>0</v>
      </c>
      <c r="I233" s="55">
        <f t="shared" si="3"/>
        <v>0</v>
      </c>
      <c r="J233" s="5"/>
      <c r="K233" s="3"/>
      <c r="M233"/>
    </row>
    <row r="234" spans="2:13" x14ac:dyDescent="0.25">
      <c r="B234" s="177"/>
      <c r="C234" s="76" t="s">
        <v>273</v>
      </c>
      <c r="D234" s="180"/>
      <c r="E234" s="28" t="s">
        <v>72</v>
      </c>
      <c r="F234" s="29" t="s">
        <v>166</v>
      </c>
      <c r="G234" s="56">
        <v>1500</v>
      </c>
      <c r="H234" s="56">
        <v>528.16</v>
      </c>
      <c r="I234" s="55">
        <f t="shared" si="3"/>
        <v>35.210666666666661</v>
      </c>
      <c r="J234" s="5"/>
      <c r="K234" s="3"/>
      <c r="M234"/>
    </row>
    <row r="235" spans="2:13" x14ac:dyDescent="0.25">
      <c r="B235" s="177"/>
      <c r="C235" s="76" t="s">
        <v>146</v>
      </c>
      <c r="D235" s="181"/>
      <c r="E235" s="28" t="s">
        <v>82</v>
      </c>
      <c r="F235" s="29" t="s">
        <v>167</v>
      </c>
      <c r="G235" s="56">
        <v>3000</v>
      </c>
      <c r="H235" s="56">
        <v>1537.65</v>
      </c>
      <c r="I235" s="55">
        <f t="shared" si="3"/>
        <v>51.255000000000003</v>
      </c>
      <c r="J235" s="5"/>
      <c r="K235" s="3"/>
      <c r="M235"/>
    </row>
    <row r="236" spans="2:13" x14ac:dyDescent="0.25">
      <c r="B236" s="177"/>
      <c r="C236" s="76" t="s">
        <v>146</v>
      </c>
      <c r="D236" s="78"/>
      <c r="E236" s="28" t="s">
        <v>82</v>
      </c>
      <c r="F236" s="29" t="s">
        <v>168</v>
      </c>
      <c r="G236" s="56">
        <v>300</v>
      </c>
      <c r="H236" s="56">
        <v>100</v>
      </c>
      <c r="I236" s="55">
        <f t="shared" si="3"/>
        <v>33.333333333333336</v>
      </c>
      <c r="J236" s="5"/>
      <c r="K236" s="3"/>
      <c r="M236"/>
    </row>
    <row r="237" spans="2:13" x14ac:dyDescent="0.25">
      <c r="B237" s="177"/>
      <c r="C237" s="76"/>
      <c r="D237" s="54">
        <v>415</v>
      </c>
      <c r="E237" s="28"/>
      <c r="F237" s="54" t="s">
        <v>84</v>
      </c>
      <c r="G237" s="55">
        <f>G239+G238</f>
        <v>2000</v>
      </c>
      <c r="H237" s="55">
        <f>H239+H238</f>
        <v>483.06</v>
      </c>
      <c r="I237" s="55">
        <f t="shared" si="3"/>
        <v>24.152999999999999</v>
      </c>
      <c r="J237" s="4"/>
      <c r="K237" s="3"/>
      <c r="M237"/>
    </row>
    <row r="238" spans="2:13" x14ac:dyDescent="0.25">
      <c r="B238" s="177"/>
      <c r="C238" s="76" t="s">
        <v>146</v>
      </c>
      <c r="D238" s="91"/>
      <c r="E238" s="28" t="s">
        <v>87</v>
      </c>
      <c r="F238" s="83" t="s">
        <v>151</v>
      </c>
      <c r="G238" s="57">
        <v>500</v>
      </c>
      <c r="H238" s="57">
        <v>0</v>
      </c>
      <c r="I238" s="55">
        <f t="shared" si="3"/>
        <v>0</v>
      </c>
      <c r="J238" s="127"/>
      <c r="K238" s="3"/>
      <c r="M238"/>
    </row>
    <row r="239" spans="2:13" x14ac:dyDescent="0.25">
      <c r="B239" s="177"/>
      <c r="C239" s="76" t="s">
        <v>146</v>
      </c>
      <c r="D239" s="78"/>
      <c r="E239" s="28" t="s">
        <v>87</v>
      </c>
      <c r="F239" s="59" t="s">
        <v>152</v>
      </c>
      <c r="G239" s="56">
        <v>1500</v>
      </c>
      <c r="H239" s="56">
        <v>483.06</v>
      </c>
      <c r="I239" s="55">
        <f t="shared" si="3"/>
        <v>32.204000000000001</v>
      </c>
      <c r="J239" s="5"/>
      <c r="K239" s="3"/>
      <c r="M239"/>
    </row>
    <row r="240" spans="2:13" x14ac:dyDescent="0.25">
      <c r="B240" s="177"/>
      <c r="C240" s="76"/>
      <c r="D240" s="54">
        <v>419</v>
      </c>
      <c r="E240" s="28"/>
      <c r="F240" s="91" t="s">
        <v>95</v>
      </c>
      <c r="G240" s="55">
        <f>G241+G242</f>
        <v>1300</v>
      </c>
      <c r="H240" s="55">
        <f>H241+H242</f>
        <v>49.4</v>
      </c>
      <c r="I240" s="55">
        <f t="shared" si="3"/>
        <v>3.8</v>
      </c>
      <c r="J240" s="4"/>
      <c r="K240" s="3"/>
      <c r="M240"/>
    </row>
    <row r="241" spans="2:13" x14ac:dyDescent="0.25">
      <c r="B241" s="177"/>
      <c r="C241" s="76" t="s">
        <v>146</v>
      </c>
      <c r="D241" s="77"/>
      <c r="E241" s="28" t="s">
        <v>101</v>
      </c>
      <c r="F241" s="59" t="s">
        <v>153</v>
      </c>
      <c r="G241" s="56">
        <v>1000</v>
      </c>
      <c r="H241" s="56">
        <v>0</v>
      </c>
      <c r="I241" s="55">
        <f t="shared" si="3"/>
        <v>0</v>
      </c>
      <c r="J241" s="5"/>
      <c r="K241" s="3"/>
      <c r="M241"/>
    </row>
    <row r="242" spans="2:13" x14ac:dyDescent="0.25">
      <c r="B242" s="177"/>
      <c r="C242" s="76" t="s">
        <v>146</v>
      </c>
      <c r="D242" s="77"/>
      <c r="E242" s="28" t="s">
        <v>101</v>
      </c>
      <c r="F242" s="59" t="s">
        <v>299</v>
      </c>
      <c r="G242" s="56">
        <v>300</v>
      </c>
      <c r="H242" s="56">
        <v>49.4</v>
      </c>
      <c r="I242" s="55">
        <f t="shared" si="3"/>
        <v>16.466666666666665</v>
      </c>
      <c r="J242" s="5"/>
      <c r="K242" s="3"/>
      <c r="M242"/>
    </row>
    <row r="243" spans="2:13" x14ac:dyDescent="0.25">
      <c r="B243" s="177"/>
      <c r="C243" s="76"/>
      <c r="D243" s="54">
        <v>431</v>
      </c>
      <c r="E243" s="28"/>
      <c r="F243" s="91" t="s">
        <v>154</v>
      </c>
      <c r="G243" s="55">
        <f>G244+G245+G246+G247+G248</f>
        <v>135726.60999999999</v>
      </c>
      <c r="H243" s="55">
        <f>H244+H245+H246+H247+H248</f>
        <v>60085.47</v>
      </c>
      <c r="I243" s="55">
        <f t="shared" si="3"/>
        <v>44.269484075377711</v>
      </c>
      <c r="J243" s="4"/>
      <c r="K243" s="3"/>
    </row>
    <row r="244" spans="2:13" x14ac:dyDescent="0.25">
      <c r="B244" s="177"/>
      <c r="C244" s="76" t="s">
        <v>275</v>
      </c>
      <c r="D244" s="179"/>
      <c r="E244" s="28" t="s">
        <v>112</v>
      </c>
      <c r="F244" s="59" t="s">
        <v>170</v>
      </c>
      <c r="G244" s="56">
        <v>107933.28</v>
      </c>
      <c r="H244" s="56">
        <v>53966.64</v>
      </c>
      <c r="I244" s="55">
        <f t="shared" si="3"/>
        <v>50.000000000000007</v>
      </c>
      <c r="J244" s="5"/>
      <c r="K244" s="3"/>
      <c r="M244"/>
    </row>
    <row r="245" spans="2:13" x14ac:dyDescent="0.25">
      <c r="B245" s="177"/>
      <c r="C245" s="92" t="s">
        <v>275</v>
      </c>
      <c r="D245" s="181"/>
      <c r="E245" s="21" t="s">
        <v>112</v>
      </c>
      <c r="F245" s="59" t="s">
        <v>171</v>
      </c>
      <c r="G245" s="56">
        <v>10793.33</v>
      </c>
      <c r="H245" s="56">
        <v>5396.58</v>
      </c>
      <c r="I245" s="55">
        <f t="shared" si="3"/>
        <v>49.999212476594337</v>
      </c>
      <c r="J245" s="5"/>
      <c r="K245" s="3"/>
      <c r="M245"/>
    </row>
    <row r="246" spans="2:13" x14ac:dyDescent="0.25">
      <c r="B246" s="177"/>
      <c r="C246" s="92" t="s">
        <v>275</v>
      </c>
      <c r="D246" s="78"/>
      <c r="E246" s="21" t="s">
        <v>112</v>
      </c>
      <c r="F246" s="59" t="s">
        <v>172</v>
      </c>
      <c r="G246" s="56">
        <v>4000</v>
      </c>
      <c r="H246" s="56">
        <v>722.25</v>
      </c>
      <c r="I246" s="55">
        <f t="shared" si="3"/>
        <v>18.056249999999999</v>
      </c>
      <c r="J246" s="5"/>
      <c r="K246" s="3"/>
      <c r="M246"/>
    </row>
    <row r="247" spans="2:13" x14ac:dyDescent="0.25">
      <c r="B247" s="177"/>
      <c r="C247" s="92" t="s">
        <v>275</v>
      </c>
      <c r="D247" s="78"/>
      <c r="E247" s="21" t="s">
        <v>112</v>
      </c>
      <c r="F247" s="59" t="s">
        <v>173</v>
      </c>
      <c r="G247" s="56">
        <v>3000</v>
      </c>
      <c r="H247" s="56">
        <v>0</v>
      </c>
      <c r="I247" s="55">
        <f t="shared" si="3"/>
        <v>0</v>
      </c>
      <c r="J247" s="5"/>
      <c r="K247" s="3"/>
      <c r="M247"/>
    </row>
    <row r="248" spans="2:13" x14ac:dyDescent="0.25">
      <c r="B248" s="177"/>
      <c r="C248" s="92" t="s">
        <v>146</v>
      </c>
      <c r="D248" s="78"/>
      <c r="E248" s="21" t="s">
        <v>118</v>
      </c>
      <c r="F248" s="59" t="s">
        <v>169</v>
      </c>
      <c r="G248" s="56">
        <v>10000</v>
      </c>
      <c r="H248" s="56">
        <v>0</v>
      </c>
      <c r="I248" s="55">
        <f t="shared" si="3"/>
        <v>0</v>
      </c>
      <c r="J248" s="5"/>
      <c r="K248" s="3"/>
      <c r="M248"/>
    </row>
    <row r="249" spans="2:13" x14ac:dyDescent="0.25">
      <c r="B249" s="177"/>
      <c r="C249" s="92"/>
      <c r="D249" s="91">
        <v>463</v>
      </c>
      <c r="E249" s="21"/>
      <c r="F249" s="91" t="s">
        <v>134</v>
      </c>
      <c r="G249" s="55">
        <f>G250</f>
        <v>27000</v>
      </c>
      <c r="H249" s="55">
        <f>H250</f>
        <v>44269.72</v>
      </c>
      <c r="I249" s="55">
        <f t="shared" si="3"/>
        <v>163.96192592592593</v>
      </c>
      <c r="J249" s="4"/>
      <c r="K249" s="3"/>
      <c r="M249"/>
    </row>
    <row r="250" spans="2:13" x14ac:dyDescent="0.25">
      <c r="B250" s="177"/>
      <c r="C250" s="92" t="s">
        <v>146</v>
      </c>
      <c r="D250" s="59"/>
      <c r="E250" s="21" t="s">
        <v>135</v>
      </c>
      <c r="F250" s="59" t="s">
        <v>134</v>
      </c>
      <c r="G250" s="56">
        <v>27000</v>
      </c>
      <c r="H250" s="56">
        <v>44269.72</v>
      </c>
      <c r="I250" s="55">
        <f t="shared" si="3"/>
        <v>163.96192592592593</v>
      </c>
      <c r="J250" s="5"/>
      <c r="K250" s="3"/>
      <c r="M250"/>
    </row>
    <row r="251" spans="2:13" ht="15.75" thickBot="1" x14ac:dyDescent="0.3">
      <c r="B251" s="178"/>
      <c r="C251" s="93"/>
      <c r="D251" s="94"/>
      <c r="E251" s="72"/>
      <c r="F251" s="95" t="s">
        <v>160</v>
      </c>
      <c r="G251" s="64">
        <f>G216+G222+G225+G228++G237+G240+G243+G249</f>
        <v>387826.61</v>
      </c>
      <c r="H251" s="64">
        <f>H216+H222+H225+H228++H237+H240+H243+H249</f>
        <v>196023.52</v>
      </c>
      <c r="I251" s="55">
        <f t="shared" si="3"/>
        <v>50.5441129993633</v>
      </c>
      <c r="J251" s="4"/>
      <c r="K251" s="3"/>
      <c r="M251"/>
    </row>
    <row r="252" spans="2:13" x14ac:dyDescent="0.25">
      <c r="B252" s="11"/>
      <c r="C252" s="11"/>
      <c r="D252" s="11"/>
      <c r="E252" s="12"/>
      <c r="F252" s="61"/>
    </row>
    <row r="253" spans="2:13" x14ac:dyDescent="0.25">
      <c r="B253" s="11"/>
      <c r="C253" s="11"/>
      <c r="D253" s="11"/>
      <c r="E253" s="12"/>
      <c r="F253" s="61"/>
    </row>
    <row r="254" spans="2:13" x14ac:dyDescent="0.25">
      <c r="B254" s="11"/>
      <c r="C254" s="11"/>
      <c r="D254" s="11"/>
      <c r="E254" s="12"/>
      <c r="F254" s="61"/>
    </row>
    <row r="255" spans="2:13" x14ac:dyDescent="0.25">
      <c r="B255" s="11"/>
      <c r="C255" s="11"/>
      <c r="D255" s="11"/>
      <c r="E255" s="12"/>
      <c r="F255" s="61"/>
    </row>
    <row r="256" spans="2:13" x14ac:dyDescent="0.25">
      <c r="B256" s="11"/>
      <c r="C256" s="11"/>
      <c r="D256" s="11"/>
      <c r="E256" s="12"/>
      <c r="F256" s="61"/>
    </row>
    <row r="257" spans="2:13" x14ac:dyDescent="0.25">
      <c r="B257" s="11"/>
      <c r="C257" s="11"/>
      <c r="D257" s="11"/>
      <c r="E257" s="12"/>
      <c r="F257" s="61"/>
    </row>
    <row r="258" spans="2:13" x14ac:dyDescent="0.25">
      <c r="B258" s="11"/>
      <c r="C258" s="11"/>
      <c r="D258" s="11"/>
      <c r="E258" s="12"/>
      <c r="F258" s="61"/>
    </row>
    <row r="259" spans="2:13" ht="19.5" thickBot="1" x14ac:dyDescent="0.35">
      <c r="B259" s="11"/>
      <c r="C259" s="182" t="s">
        <v>174</v>
      </c>
      <c r="D259" s="184"/>
      <c r="E259" s="184"/>
      <c r="F259" s="184"/>
    </row>
    <row r="260" spans="2:13" ht="15" customHeight="1" x14ac:dyDescent="0.25">
      <c r="B260" s="44" t="s">
        <v>143</v>
      </c>
      <c r="C260" s="70" t="s">
        <v>162</v>
      </c>
      <c r="D260" s="70" t="s">
        <v>1</v>
      </c>
      <c r="E260" s="70" t="s">
        <v>1</v>
      </c>
      <c r="F260" s="69" t="s">
        <v>3</v>
      </c>
      <c r="G260" s="174" t="s">
        <v>296</v>
      </c>
      <c r="H260" s="174" t="s">
        <v>322</v>
      </c>
      <c r="I260" s="174" t="s">
        <v>321</v>
      </c>
      <c r="J260" s="158"/>
      <c r="K260" s="3"/>
      <c r="M260"/>
    </row>
    <row r="261" spans="2:13" ht="25.5" customHeight="1" thickBot="1" x14ac:dyDescent="0.3">
      <c r="B261" s="47" t="s">
        <v>2</v>
      </c>
      <c r="C261" s="72" t="s">
        <v>2</v>
      </c>
      <c r="D261" s="72" t="s">
        <v>2</v>
      </c>
      <c r="E261" s="72" t="s">
        <v>2</v>
      </c>
      <c r="F261" s="97"/>
      <c r="G261" s="175"/>
      <c r="H261" s="175"/>
      <c r="I261" s="175"/>
      <c r="J261" s="158"/>
      <c r="K261" s="3"/>
      <c r="M261"/>
    </row>
    <row r="262" spans="2:13" x14ac:dyDescent="0.25">
      <c r="B262" s="73" t="s">
        <v>175</v>
      </c>
      <c r="C262" s="21"/>
      <c r="D262" s="74"/>
      <c r="E262" s="21"/>
      <c r="F262" s="59"/>
      <c r="G262" s="90"/>
      <c r="H262" s="90"/>
      <c r="I262" s="90"/>
      <c r="K262" s="3"/>
      <c r="M262"/>
    </row>
    <row r="263" spans="2:13" x14ac:dyDescent="0.25">
      <c r="B263" s="190"/>
      <c r="C263" s="28"/>
      <c r="D263" s="54">
        <v>411</v>
      </c>
      <c r="E263" s="28"/>
      <c r="F263" s="54" t="s">
        <v>44</v>
      </c>
      <c r="G263" s="55">
        <f>G264+G265+G266+G267+G268</f>
        <v>35700</v>
      </c>
      <c r="H263" s="55">
        <f>H264+H265+H266+H267+H268</f>
        <v>15789.91</v>
      </c>
      <c r="I263" s="55">
        <f>H263/G263%</f>
        <v>44.229439775910365</v>
      </c>
      <c r="J263" s="4"/>
      <c r="K263" s="3"/>
      <c r="M263"/>
    </row>
    <row r="264" spans="2:13" x14ac:dyDescent="0.25">
      <c r="B264" s="177"/>
      <c r="C264" s="76" t="s">
        <v>146</v>
      </c>
      <c r="D264" s="179"/>
      <c r="E264" s="28" t="s">
        <v>45</v>
      </c>
      <c r="F264" s="29" t="s">
        <v>46</v>
      </c>
      <c r="G264" s="56">
        <v>29500</v>
      </c>
      <c r="H264" s="56">
        <v>15761.56</v>
      </c>
      <c r="I264" s="55">
        <f t="shared" ref="I264:I284" si="4">H264/G264%</f>
        <v>53.42901694915254</v>
      </c>
      <c r="J264" s="5"/>
      <c r="K264" s="3"/>
      <c r="M264"/>
    </row>
    <row r="265" spans="2:13" x14ac:dyDescent="0.25">
      <c r="B265" s="177"/>
      <c r="C265" s="76" t="s">
        <v>146</v>
      </c>
      <c r="D265" s="180"/>
      <c r="E265" s="28" t="s">
        <v>47</v>
      </c>
      <c r="F265" s="29" t="s">
        <v>48</v>
      </c>
      <c r="G265" s="56">
        <v>1200</v>
      </c>
      <c r="H265" s="56">
        <v>0</v>
      </c>
      <c r="I265" s="55">
        <f t="shared" si="4"/>
        <v>0</v>
      </c>
      <c r="J265" s="5"/>
      <c r="K265" s="3"/>
      <c r="M265"/>
    </row>
    <row r="266" spans="2:13" x14ac:dyDescent="0.25">
      <c r="B266" s="177"/>
      <c r="C266" s="76" t="s">
        <v>146</v>
      </c>
      <c r="D266" s="180"/>
      <c r="E266" s="28" t="s">
        <v>49</v>
      </c>
      <c r="F266" s="29" t="s">
        <v>50</v>
      </c>
      <c r="G266" s="56">
        <v>3600</v>
      </c>
      <c r="H266" s="56">
        <v>0</v>
      </c>
      <c r="I266" s="55">
        <f t="shared" si="4"/>
        <v>0</v>
      </c>
      <c r="J266" s="5"/>
      <c r="K266" s="3"/>
      <c r="M266"/>
    </row>
    <row r="267" spans="2:13" x14ac:dyDescent="0.25">
      <c r="B267" s="177"/>
      <c r="C267" s="76" t="s">
        <v>146</v>
      </c>
      <c r="D267" s="180"/>
      <c r="E267" s="28" t="s">
        <v>51</v>
      </c>
      <c r="F267" s="29" t="s">
        <v>52</v>
      </c>
      <c r="G267" s="56">
        <v>1300</v>
      </c>
      <c r="H267" s="56">
        <v>28.35</v>
      </c>
      <c r="I267" s="55">
        <f t="shared" si="4"/>
        <v>2.180769230769231</v>
      </c>
      <c r="J267" s="5"/>
      <c r="K267" s="3"/>
      <c r="M267"/>
    </row>
    <row r="268" spans="2:13" x14ac:dyDescent="0.25">
      <c r="B268" s="177"/>
      <c r="C268" s="76" t="s">
        <v>146</v>
      </c>
      <c r="D268" s="181"/>
      <c r="E268" s="28" t="s">
        <v>53</v>
      </c>
      <c r="F268" s="29" t="s">
        <v>54</v>
      </c>
      <c r="G268" s="56">
        <v>100</v>
      </c>
      <c r="H268" s="56">
        <v>0</v>
      </c>
      <c r="I268" s="55">
        <f t="shared" si="4"/>
        <v>0</v>
      </c>
      <c r="J268" s="5"/>
      <c r="K268" s="3"/>
      <c r="M268"/>
    </row>
    <row r="269" spans="2:13" x14ac:dyDescent="0.25">
      <c r="B269" s="177"/>
      <c r="C269" s="76"/>
      <c r="D269" s="79">
        <v>412</v>
      </c>
      <c r="E269" s="62"/>
      <c r="F269" s="54" t="s">
        <v>55</v>
      </c>
      <c r="G269" s="80">
        <f>G270</f>
        <v>110</v>
      </c>
      <c r="H269" s="80">
        <f>H270</f>
        <v>108</v>
      </c>
      <c r="I269" s="55">
        <f t="shared" si="4"/>
        <v>98.181818181818173</v>
      </c>
      <c r="J269" s="160"/>
      <c r="K269" s="3"/>
      <c r="M269"/>
    </row>
    <row r="270" spans="2:13" x14ac:dyDescent="0.25">
      <c r="B270" s="177"/>
      <c r="C270" s="76" t="s">
        <v>146</v>
      </c>
      <c r="D270" s="79"/>
      <c r="E270" s="81" t="s">
        <v>300</v>
      </c>
      <c r="F270" s="35" t="s">
        <v>301</v>
      </c>
      <c r="G270" s="56">
        <v>110</v>
      </c>
      <c r="H270" s="56">
        <v>108</v>
      </c>
      <c r="I270" s="55">
        <f t="shared" si="4"/>
        <v>98.181818181818173</v>
      </c>
      <c r="J270" s="5"/>
      <c r="K270" s="3"/>
      <c r="M270"/>
    </row>
    <row r="271" spans="2:13" x14ac:dyDescent="0.25">
      <c r="B271" s="177"/>
      <c r="C271" s="76"/>
      <c r="D271" s="54">
        <v>413</v>
      </c>
      <c r="E271" s="28"/>
      <c r="F271" s="54" t="s">
        <v>58</v>
      </c>
      <c r="G271" s="55">
        <f>G273+G272</f>
        <v>1000</v>
      </c>
      <c r="H271" s="55">
        <f>H273+H272</f>
        <v>514.27</v>
      </c>
      <c r="I271" s="55">
        <f t="shared" si="4"/>
        <v>51.427</v>
      </c>
      <c r="J271" s="4"/>
      <c r="K271" s="3"/>
      <c r="M271"/>
    </row>
    <row r="272" spans="2:13" x14ac:dyDescent="0.25">
      <c r="B272" s="177"/>
      <c r="C272" s="76" t="s">
        <v>146</v>
      </c>
      <c r="D272" s="179"/>
      <c r="E272" s="28" t="s">
        <v>59</v>
      </c>
      <c r="F272" s="29" t="s">
        <v>60</v>
      </c>
      <c r="G272" s="56">
        <v>400</v>
      </c>
      <c r="H272" s="56">
        <v>354.27</v>
      </c>
      <c r="I272" s="55">
        <f t="shared" si="4"/>
        <v>88.567499999999995</v>
      </c>
      <c r="J272" s="5"/>
      <c r="K272" s="3"/>
      <c r="M272"/>
    </row>
    <row r="273" spans="2:13" x14ac:dyDescent="0.25">
      <c r="B273" s="177"/>
      <c r="C273" s="76" t="s">
        <v>272</v>
      </c>
      <c r="D273" s="181"/>
      <c r="E273" s="28" t="s">
        <v>65</v>
      </c>
      <c r="F273" s="29" t="s">
        <v>147</v>
      </c>
      <c r="G273" s="56">
        <v>600</v>
      </c>
      <c r="H273" s="56">
        <v>160</v>
      </c>
      <c r="I273" s="55">
        <f t="shared" si="4"/>
        <v>26.666666666666668</v>
      </c>
      <c r="J273" s="5"/>
      <c r="K273" s="3"/>
      <c r="M273"/>
    </row>
    <row r="274" spans="2:13" x14ac:dyDescent="0.25">
      <c r="B274" s="177"/>
      <c r="C274" s="76"/>
      <c r="D274" s="54">
        <v>414</v>
      </c>
      <c r="E274" s="28"/>
      <c r="F274" s="54" t="s">
        <v>67</v>
      </c>
      <c r="G274" s="55">
        <f>G275+G276+G277</f>
        <v>1300</v>
      </c>
      <c r="H274" s="55">
        <f>H275+H276+H277</f>
        <v>308.29000000000002</v>
      </c>
      <c r="I274" s="55">
        <f t="shared" si="4"/>
        <v>23.714615384615385</v>
      </c>
      <c r="J274" s="4"/>
      <c r="K274" s="3"/>
      <c r="M274"/>
    </row>
    <row r="275" spans="2:13" x14ac:dyDescent="0.25">
      <c r="B275" s="177"/>
      <c r="C275" s="76" t="s">
        <v>146</v>
      </c>
      <c r="D275" s="179"/>
      <c r="E275" s="28" t="s">
        <v>68</v>
      </c>
      <c r="F275" s="29" t="s">
        <v>69</v>
      </c>
      <c r="G275" s="56">
        <v>500</v>
      </c>
      <c r="H275" s="56">
        <v>133</v>
      </c>
      <c r="I275" s="55">
        <f t="shared" si="4"/>
        <v>26.6</v>
      </c>
      <c r="J275" s="5"/>
      <c r="K275" s="3"/>
      <c r="M275"/>
    </row>
    <row r="276" spans="2:13" x14ac:dyDescent="0.25">
      <c r="B276" s="177"/>
      <c r="C276" s="76" t="s">
        <v>146</v>
      </c>
      <c r="D276" s="180"/>
      <c r="E276" s="28" t="s">
        <v>70</v>
      </c>
      <c r="F276" s="29" t="s">
        <v>71</v>
      </c>
      <c r="G276" s="56">
        <v>300</v>
      </c>
      <c r="H276" s="56">
        <v>32.46</v>
      </c>
      <c r="I276" s="55">
        <f t="shared" si="4"/>
        <v>10.82</v>
      </c>
      <c r="J276" s="5"/>
      <c r="K276" s="3"/>
      <c r="M276"/>
    </row>
    <row r="277" spans="2:13" x14ac:dyDescent="0.25">
      <c r="B277" s="177"/>
      <c r="C277" s="76" t="s">
        <v>273</v>
      </c>
      <c r="D277" s="181"/>
      <c r="E277" s="28" t="s">
        <v>72</v>
      </c>
      <c r="F277" s="29" t="s">
        <v>166</v>
      </c>
      <c r="G277" s="56">
        <v>500</v>
      </c>
      <c r="H277" s="56">
        <v>142.83000000000001</v>
      </c>
      <c r="I277" s="55">
        <f t="shared" si="4"/>
        <v>28.566000000000003</v>
      </c>
      <c r="J277" s="5"/>
      <c r="K277" s="3"/>
      <c r="M277"/>
    </row>
    <row r="278" spans="2:13" x14ac:dyDescent="0.25">
      <c r="B278" s="177"/>
      <c r="C278" s="92"/>
      <c r="D278" s="98">
        <v>415</v>
      </c>
      <c r="E278" s="21"/>
      <c r="F278" s="91" t="s">
        <v>84</v>
      </c>
      <c r="G278" s="55">
        <f>G279</f>
        <v>150</v>
      </c>
      <c r="H278" s="55">
        <f>H279</f>
        <v>0</v>
      </c>
      <c r="I278" s="55">
        <f t="shared" si="4"/>
        <v>0</v>
      </c>
      <c r="J278" s="4"/>
      <c r="K278" s="3"/>
      <c r="M278"/>
    </row>
    <row r="279" spans="2:13" x14ac:dyDescent="0.25">
      <c r="B279" s="177"/>
      <c r="C279" s="92" t="s">
        <v>146</v>
      </c>
      <c r="D279" s="78"/>
      <c r="E279" s="21" t="s">
        <v>87</v>
      </c>
      <c r="F279" s="59" t="s">
        <v>151</v>
      </c>
      <c r="G279" s="56">
        <v>150</v>
      </c>
      <c r="H279" s="56">
        <v>0</v>
      </c>
      <c r="I279" s="55">
        <f t="shared" si="4"/>
        <v>0</v>
      </c>
      <c r="J279" s="5"/>
      <c r="K279" s="3"/>
      <c r="M279"/>
    </row>
    <row r="280" spans="2:13" x14ac:dyDescent="0.25">
      <c r="B280" s="177"/>
      <c r="C280" s="92"/>
      <c r="D280" s="98">
        <v>419</v>
      </c>
      <c r="E280" s="21"/>
      <c r="F280" s="91" t="s">
        <v>95</v>
      </c>
      <c r="G280" s="55">
        <f>G281</f>
        <v>1000</v>
      </c>
      <c r="H280" s="55">
        <f>H281</f>
        <v>0</v>
      </c>
      <c r="I280" s="55">
        <f t="shared" si="4"/>
        <v>0</v>
      </c>
      <c r="J280" s="4"/>
      <c r="K280" s="3"/>
      <c r="M280"/>
    </row>
    <row r="281" spans="2:13" x14ac:dyDescent="0.25">
      <c r="B281" s="177"/>
      <c r="C281" s="92" t="s">
        <v>146</v>
      </c>
      <c r="D281" s="78"/>
      <c r="E281" s="21" t="s">
        <v>101</v>
      </c>
      <c r="F281" s="59" t="s">
        <v>153</v>
      </c>
      <c r="G281" s="56">
        <v>1000</v>
      </c>
      <c r="H281" s="56">
        <v>0</v>
      </c>
      <c r="I281" s="55">
        <f t="shared" si="4"/>
        <v>0</v>
      </c>
      <c r="J281" s="5"/>
      <c r="K281" s="3"/>
      <c r="M281"/>
    </row>
    <row r="282" spans="2:13" x14ac:dyDescent="0.25">
      <c r="B282" s="177"/>
      <c r="C282" s="74"/>
      <c r="D282" s="91">
        <v>463</v>
      </c>
      <c r="E282" s="99"/>
      <c r="F282" s="91" t="s">
        <v>134</v>
      </c>
      <c r="G282" s="55">
        <f>G283</f>
        <v>26000</v>
      </c>
      <c r="H282" s="55">
        <f>H283</f>
        <v>10763.24</v>
      </c>
      <c r="I282" s="55">
        <f t="shared" si="4"/>
        <v>41.397076923076924</v>
      </c>
      <c r="J282" s="4"/>
      <c r="K282" s="3"/>
      <c r="M282"/>
    </row>
    <row r="283" spans="2:13" x14ac:dyDescent="0.25">
      <c r="B283" s="177"/>
      <c r="C283" s="92" t="s">
        <v>146</v>
      </c>
      <c r="D283" s="59"/>
      <c r="E283" s="21" t="s">
        <v>135</v>
      </c>
      <c r="F283" s="59" t="s">
        <v>134</v>
      </c>
      <c r="G283" s="56">
        <v>26000</v>
      </c>
      <c r="H283" s="56">
        <v>10763.24</v>
      </c>
      <c r="I283" s="55">
        <f t="shared" si="4"/>
        <v>41.397076923076924</v>
      </c>
      <c r="J283" s="5"/>
      <c r="K283" s="3"/>
      <c r="M283"/>
    </row>
    <row r="284" spans="2:13" ht="15.75" thickBot="1" x14ac:dyDescent="0.3">
      <c r="B284" s="178"/>
      <c r="C284" s="93"/>
      <c r="D284" s="94"/>
      <c r="E284" s="72"/>
      <c r="F284" s="95" t="s">
        <v>160</v>
      </c>
      <c r="G284" s="64">
        <f>G263+G271+G274+G282+G280+G278+G269</f>
        <v>65260</v>
      </c>
      <c r="H284" s="64">
        <f>H263+H271+H274+H282+H280+H278+H269</f>
        <v>27483.71</v>
      </c>
      <c r="I284" s="55">
        <f t="shared" si="4"/>
        <v>42.114174072939008</v>
      </c>
      <c r="J284" s="4"/>
      <c r="K284" s="3"/>
      <c r="M284"/>
    </row>
    <row r="285" spans="2:13" ht="16.5" thickBot="1" x14ac:dyDescent="0.3">
      <c r="B285" s="11"/>
      <c r="C285" s="182" t="s">
        <v>176</v>
      </c>
      <c r="D285" s="182"/>
      <c r="E285" s="182"/>
      <c r="F285" s="182"/>
    </row>
    <row r="286" spans="2:13" ht="15" customHeight="1" x14ac:dyDescent="0.25">
      <c r="B286" s="44" t="s">
        <v>177</v>
      </c>
      <c r="C286" s="70" t="s">
        <v>178</v>
      </c>
      <c r="D286" s="70" t="s">
        <v>1</v>
      </c>
      <c r="E286" s="70" t="s">
        <v>1</v>
      </c>
      <c r="F286" s="69" t="s">
        <v>3</v>
      </c>
      <c r="G286" s="174" t="s">
        <v>296</v>
      </c>
      <c r="H286" s="174" t="s">
        <v>322</v>
      </c>
      <c r="I286" s="174" t="s">
        <v>321</v>
      </c>
      <c r="J286" s="158"/>
      <c r="K286" s="3"/>
      <c r="M286"/>
    </row>
    <row r="287" spans="2:13" ht="21" customHeight="1" thickBot="1" x14ac:dyDescent="0.3">
      <c r="B287" s="100" t="s">
        <v>2</v>
      </c>
      <c r="C287" s="101" t="s">
        <v>2</v>
      </c>
      <c r="D287" s="101" t="s">
        <v>2</v>
      </c>
      <c r="E287" s="101" t="s">
        <v>2</v>
      </c>
      <c r="F287" s="102"/>
      <c r="G287" s="175"/>
      <c r="H287" s="175"/>
      <c r="I287" s="175"/>
      <c r="J287" s="158"/>
      <c r="K287" s="3"/>
      <c r="M287"/>
    </row>
    <row r="288" spans="2:13" x14ac:dyDescent="0.25">
      <c r="B288" s="106" t="s">
        <v>179</v>
      </c>
      <c r="C288" s="28"/>
      <c r="D288" s="107"/>
      <c r="E288" s="28"/>
      <c r="F288" s="29"/>
      <c r="G288" s="108"/>
      <c r="H288" s="108"/>
      <c r="I288" s="108"/>
      <c r="K288" s="3"/>
      <c r="M288"/>
    </row>
    <row r="289" spans="2:13" x14ac:dyDescent="0.25">
      <c r="B289" s="176"/>
      <c r="C289" s="21"/>
      <c r="D289" s="91">
        <v>411</v>
      </c>
      <c r="E289" s="21"/>
      <c r="F289" s="91" t="s">
        <v>44</v>
      </c>
      <c r="G289" s="109">
        <f>G290+G291+G292+G293+G294</f>
        <v>33900</v>
      </c>
      <c r="H289" s="109">
        <f>H290+H291+H292+H293+H294</f>
        <v>14315.699999999999</v>
      </c>
      <c r="I289" s="109">
        <f>H289/G289%</f>
        <v>42.229203539823004</v>
      </c>
      <c r="J289" s="4"/>
      <c r="K289" s="3"/>
      <c r="M289"/>
    </row>
    <row r="290" spans="2:13" x14ac:dyDescent="0.25">
      <c r="B290" s="177"/>
      <c r="C290" s="76" t="s">
        <v>146</v>
      </c>
      <c r="D290" s="179"/>
      <c r="E290" s="28" t="s">
        <v>45</v>
      </c>
      <c r="F290" s="29" t="s">
        <v>46</v>
      </c>
      <c r="G290" s="110">
        <v>27400</v>
      </c>
      <c r="H290" s="110">
        <v>14282.21</v>
      </c>
      <c r="I290" s="109">
        <f t="shared" ref="I290:I309" si="5">H290/G290%</f>
        <v>52.12485401459854</v>
      </c>
      <c r="J290" s="162"/>
      <c r="K290" s="3"/>
      <c r="M290"/>
    </row>
    <row r="291" spans="2:13" x14ac:dyDescent="0.25">
      <c r="B291" s="177"/>
      <c r="C291" s="76" t="s">
        <v>146</v>
      </c>
      <c r="D291" s="180"/>
      <c r="E291" s="28" t="s">
        <v>47</v>
      </c>
      <c r="F291" s="29" t="s">
        <v>48</v>
      </c>
      <c r="G291" s="110">
        <v>1200</v>
      </c>
      <c r="H291" s="110">
        <v>0</v>
      </c>
      <c r="I291" s="109">
        <f t="shared" si="5"/>
        <v>0</v>
      </c>
      <c r="J291" s="162"/>
      <c r="K291" s="3"/>
      <c r="M291"/>
    </row>
    <row r="292" spans="2:13" x14ac:dyDescent="0.25">
      <c r="B292" s="177"/>
      <c r="C292" s="76" t="s">
        <v>146</v>
      </c>
      <c r="D292" s="180"/>
      <c r="E292" s="28" t="s">
        <v>49</v>
      </c>
      <c r="F292" s="29" t="s">
        <v>50</v>
      </c>
      <c r="G292" s="110">
        <v>4000</v>
      </c>
      <c r="H292" s="110">
        <v>0</v>
      </c>
      <c r="I292" s="109">
        <f t="shared" si="5"/>
        <v>0</v>
      </c>
      <c r="J292" s="162"/>
      <c r="K292" s="3"/>
      <c r="M292"/>
    </row>
    <row r="293" spans="2:13" x14ac:dyDescent="0.25">
      <c r="B293" s="177"/>
      <c r="C293" s="76" t="s">
        <v>146</v>
      </c>
      <c r="D293" s="180"/>
      <c r="E293" s="28" t="s">
        <v>51</v>
      </c>
      <c r="F293" s="29" t="s">
        <v>52</v>
      </c>
      <c r="G293" s="110">
        <v>1200</v>
      </c>
      <c r="H293" s="110">
        <v>33.49</v>
      </c>
      <c r="I293" s="109">
        <f t="shared" si="5"/>
        <v>2.7908333333333335</v>
      </c>
      <c r="J293" s="162"/>
      <c r="K293" s="3"/>
      <c r="M293"/>
    </row>
    <row r="294" spans="2:13" x14ac:dyDescent="0.25">
      <c r="B294" s="177"/>
      <c r="C294" s="76" t="s">
        <v>146</v>
      </c>
      <c r="D294" s="181"/>
      <c r="E294" s="28" t="s">
        <v>53</v>
      </c>
      <c r="F294" s="29" t="s">
        <v>54</v>
      </c>
      <c r="G294" s="110">
        <v>100</v>
      </c>
      <c r="H294" s="110">
        <v>0</v>
      </c>
      <c r="I294" s="109">
        <f t="shared" si="5"/>
        <v>0</v>
      </c>
      <c r="J294" s="162"/>
      <c r="K294" s="3"/>
      <c r="M294"/>
    </row>
    <row r="295" spans="2:13" x14ac:dyDescent="0.25">
      <c r="B295" s="177"/>
      <c r="C295" s="76"/>
      <c r="D295" s="54">
        <v>413</v>
      </c>
      <c r="E295" s="28"/>
      <c r="F295" s="54" t="s">
        <v>58</v>
      </c>
      <c r="G295" s="111">
        <f>G296+G297</f>
        <v>800</v>
      </c>
      <c r="H295" s="111">
        <f>H296+H297</f>
        <v>50</v>
      </c>
      <c r="I295" s="109">
        <f t="shared" si="5"/>
        <v>6.25</v>
      </c>
      <c r="J295" s="163"/>
      <c r="K295" s="3"/>
      <c r="M295"/>
    </row>
    <row r="296" spans="2:13" x14ac:dyDescent="0.25">
      <c r="B296" s="177"/>
      <c r="C296" s="76" t="s">
        <v>146</v>
      </c>
      <c r="D296" s="179"/>
      <c r="E296" s="28" t="s">
        <v>59</v>
      </c>
      <c r="F296" s="29" t="s">
        <v>60</v>
      </c>
      <c r="G296" s="110">
        <v>500</v>
      </c>
      <c r="H296" s="110">
        <v>0</v>
      </c>
      <c r="I296" s="109">
        <f t="shared" si="5"/>
        <v>0</v>
      </c>
      <c r="J296" s="162"/>
      <c r="K296" s="3"/>
      <c r="M296"/>
    </row>
    <row r="297" spans="2:13" x14ac:dyDescent="0.25">
      <c r="B297" s="177"/>
      <c r="C297" s="76" t="s">
        <v>272</v>
      </c>
      <c r="D297" s="181"/>
      <c r="E297" s="28" t="s">
        <v>65</v>
      </c>
      <c r="F297" s="29" t="s">
        <v>147</v>
      </c>
      <c r="G297" s="110">
        <v>300</v>
      </c>
      <c r="H297" s="110">
        <v>50</v>
      </c>
      <c r="I297" s="109">
        <f t="shared" si="5"/>
        <v>16.666666666666668</v>
      </c>
      <c r="J297" s="162"/>
      <c r="K297" s="3"/>
      <c r="M297"/>
    </row>
    <row r="298" spans="2:13" x14ac:dyDescent="0.25">
      <c r="B298" s="177"/>
      <c r="C298" s="76"/>
      <c r="D298" s="54">
        <v>414</v>
      </c>
      <c r="E298" s="28"/>
      <c r="F298" s="54" t="s">
        <v>67</v>
      </c>
      <c r="G298" s="111">
        <f>G299+G300+G301</f>
        <v>1100</v>
      </c>
      <c r="H298" s="111">
        <f>H299+H300+H301</f>
        <v>204.79</v>
      </c>
      <c r="I298" s="109">
        <f t="shared" si="5"/>
        <v>18.617272727272727</v>
      </c>
      <c r="J298" s="163"/>
      <c r="K298" s="3"/>
      <c r="M298"/>
    </row>
    <row r="299" spans="2:13" x14ac:dyDescent="0.25">
      <c r="B299" s="177"/>
      <c r="C299" s="76" t="s">
        <v>146</v>
      </c>
      <c r="D299" s="179"/>
      <c r="E299" s="28" t="s">
        <v>68</v>
      </c>
      <c r="F299" s="29" t="s">
        <v>69</v>
      </c>
      <c r="G299" s="110">
        <v>400</v>
      </c>
      <c r="H299" s="110">
        <v>54</v>
      </c>
      <c r="I299" s="109">
        <f t="shared" si="5"/>
        <v>13.5</v>
      </c>
      <c r="J299" s="162"/>
      <c r="K299" s="3"/>
      <c r="M299"/>
    </row>
    <row r="300" spans="2:13" x14ac:dyDescent="0.25">
      <c r="B300" s="177"/>
      <c r="C300" s="76" t="s">
        <v>146</v>
      </c>
      <c r="D300" s="180"/>
      <c r="E300" s="28" t="s">
        <v>70</v>
      </c>
      <c r="F300" s="29" t="s">
        <v>71</v>
      </c>
      <c r="G300" s="110">
        <v>300</v>
      </c>
      <c r="H300" s="110">
        <v>0</v>
      </c>
      <c r="I300" s="109">
        <f t="shared" si="5"/>
        <v>0</v>
      </c>
      <c r="J300" s="162"/>
      <c r="K300" s="3"/>
      <c r="M300"/>
    </row>
    <row r="301" spans="2:13" x14ac:dyDescent="0.25">
      <c r="B301" s="177"/>
      <c r="C301" s="76" t="s">
        <v>273</v>
      </c>
      <c r="D301" s="181"/>
      <c r="E301" s="28" t="s">
        <v>72</v>
      </c>
      <c r="F301" s="29" t="s">
        <v>148</v>
      </c>
      <c r="G301" s="110">
        <v>400</v>
      </c>
      <c r="H301" s="110">
        <v>150.79</v>
      </c>
      <c r="I301" s="109">
        <f t="shared" si="5"/>
        <v>37.697499999999998</v>
      </c>
      <c r="J301" s="162"/>
      <c r="K301" s="3"/>
      <c r="M301"/>
    </row>
    <row r="302" spans="2:13" x14ac:dyDescent="0.25">
      <c r="B302" s="177"/>
      <c r="C302" s="92"/>
      <c r="D302" s="91">
        <v>415</v>
      </c>
      <c r="E302" s="21"/>
      <c r="F302" s="91" t="s">
        <v>84</v>
      </c>
      <c r="G302" s="111">
        <f>G303</f>
        <v>200</v>
      </c>
      <c r="H302" s="111">
        <f>H303</f>
        <v>0</v>
      </c>
      <c r="I302" s="109">
        <f t="shared" si="5"/>
        <v>0</v>
      </c>
      <c r="J302" s="163"/>
      <c r="K302" s="3"/>
      <c r="M302"/>
    </row>
    <row r="303" spans="2:13" x14ac:dyDescent="0.25">
      <c r="B303" s="177"/>
      <c r="C303" s="92" t="s">
        <v>146</v>
      </c>
      <c r="D303" s="59"/>
      <c r="E303" s="21" t="s">
        <v>87</v>
      </c>
      <c r="F303" s="59" t="s">
        <v>151</v>
      </c>
      <c r="G303" s="110">
        <v>200</v>
      </c>
      <c r="H303" s="110">
        <v>0</v>
      </c>
      <c r="I303" s="109">
        <f t="shared" si="5"/>
        <v>0</v>
      </c>
      <c r="J303" s="162"/>
      <c r="K303" s="3"/>
      <c r="M303"/>
    </row>
    <row r="304" spans="2:13" x14ac:dyDescent="0.25">
      <c r="B304" s="177"/>
      <c r="C304" s="92"/>
      <c r="D304" s="91">
        <v>419</v>
      </c>
      <c r="E304" s="21"/>
      <c r="F304" s="91" t="s">
        <v>95</v>
      </c>
      <c r="G304" s="111">
        <f>G306+G305</f>
        <v>5500</v>
      </c>
      <c r="H304" s="111">
        <f>H306+H305</f>
        <v>2004.4</v>
      </c>
      <c r="I304" s="109">
        <f t="shared" si="5"/>
        <v>36.443636363636365</v>
      </c>
      <c r="J304" s="163"/>
      <c r="K304" s="3"/>
      <c r="M304"/>
    </row>
    <row r="305" spans="2:13" x14ac:dyDescent="0.25">
      <c r="B305" s="177"/>
      <c r="C305" s="92" t="s">
        <v>146</v>
      </c>
      <c r="D305" s="91"/>
      <c r="E305" s="21" t="s">
        <v>264</v>
      </c>
      <c r="F305" s="83" t="s">
        <v>265</v>
      </c>
      <c r="G305" s="112">
        <v>4500</v>
      </c>
      <c r="H305" s="112">
        <v>2004.4</v>
      </c>
      <c r="I305" s="109">
        <f t="shared" si="5"/>
        <v>44.542222222222222</v>
      </c>
      <c r="J305" s="164"/>
      <c r="K305" s="3"/>
      <c r="M305"/>
    </row>
    <row r="306" spans="2:13" x14ac:dyDescent="0.25">
      <c r="B306" s="177"/>
      <c r="C306" s="92" t="s">
        <v>146</v>
      </c>
      <c r="D306" s="59"/>
      <c r="E306" s="21" t="s">
        <v>101</v>
      </c>
      <c r="F306" s="59" t="s">
        <v>153</v>
      </c>
      <c r="G306" s="110">
        <v>1000</v>
      </c>
      <c r="H306" s="110">
        <v>0</v>
      </c>
      <c r="I306" s="109">
        <f t="shared" si="5"/>
        <v>0</v>
      </c>
      <c r="J306" s="162"/>
      <c r="K306" s="3"/>
      <c r="M306"/>
    </row>
    <row r="307" spans="2:13" x14ac:dyDescent="0.25">
      <c r="B307" s="177"/>
      <c r="C307" s="92"/>
      <c r="D307" s="91">
        <v>463</v>
      </c>
      <c r="E307" s="21"/>
      <c r="F307" s="91" t="s">
        <v>134</v>
      </c>
      <c r="G307" s="111">
        <f>G308</f>
        <v>13000</v>
      </c>
      <c r="H307" s="111">
        <f>H308</f>
        <v>8201.15</v>
      </c>
      <c r="I307" s="109">
        <f t="shared" si="5"/>
        <v>63.08576923076923</v>
      </c>
      <c r="J307" s="163"/>
      <c r="K307" s="3"/>
      <c r="M307"/>
    </row>
    <row r="308" spans="2:13" x14ac:dyDescent="0.25">
      <c r="B308" s="177"/>
      <c r="C308" s="92" t="s">
        <v>146</v>
      </c>
      <c r="D308" s="59"/>
      <c r="E308" s="21" t="s">
        <v>135</v>
      </c>
      <c r="F308" s="59" t="s">
        <v>134</v>
      </c>
      <c r="G308" s="110">
        <v>13000</v>
      </c>
      <c r="H308" s="110">
        <v>8201.15</v>
      </c>
      <c r="I308" s="109">
        <f t="shared" si="5"/>
        <v>63.08576923076923</v>
      </c>
      <c r="J308" s="162"/>
      <c r="K308" s="3"/>
      <c r="M308"/>
    </row>
    <row r="309" spans="2:13" ht="15.75" thickBot="1" x14ac:dyDescent="0.3">
      <c r="B309" s="178"/>
      <c r="C309" s="93"/>
      <c r="D309" s="94"/>
      <c r="E309" s="72"/>
      <c r="F309" s="95" t="s">
        <v>160</v>
      </c>
      <c r="G309" s="64">
        <f>G289+G295+G298+G307+G304+G302</f>
        <v>54500</v>
      </c>
      <c r="H309" s="64">
        <f>H289+H295+H298+H307+H304+H302</f>
        <v>24776.04</v>
      </c>
      <c r="I309" s="109">
        <f t="shared" si="5"/>
        <v>45.460623853211011</v>
      </c>
      <c r="J309" s="4"/>
      <c r="K309" s="3"/>
      <c r="M309"/>
    </row>
    <row r="310" spans="2:13" x14ac:dyDescent="0.25">
      <c r="B310" s="11"/>
      <c r="C310" s="1"/>
      <c r="D310" s="11"/>
      <c r="E310" s="12"/>
      <c r="F310" s="61"/>
      <c r="G310" s="4"/>
      <c r="H310" s="4"/>
      <c r="I310" s="4"/>
      <c r="J310" s="4"/>
      <c r="K310" s="4"/>
      <c r="L310" s="4"/>
    </row>
    <row r="311" spans="2:13" x14ac:dyDescent="0.25">
      <c r="B311" s="11"/>
      <c r="C311" s="11"/>
      <c r="D311" s="11"/>
      <c r="E311" s="12"/>
      <c r="F311" s="61"/>
    </row>
    <row r="312" spans="2:13" ht="18.75" x14ac:dyDescent="0.3">
      <c r="B312" s="11"/>
      <c r="C312" s="182" t="s">
        <v>256</v>
      </c>
      <c r="D312" s="184"/>
      <c r="E312" s="184"/>
      <c r="F312" s="184"/>
    </row>
    <row r="313" spans="2:13" ht="19.5" thickBot="1" x14ac:dyDescent="0.35">
      <c r="B313" s="11"/>
      <c r="C313" s="11"/>
      <c r="D313" s="11"/>
      <c r="E313" s="113"/>
      <c r="F313" s="11"/>
    </row>
    <row r="314" spans="2:13" ht="15" customHeight="1" x14ac:dyDescent="0.25">
      <c r="B314" s="14" t="s">
        <v>143</v>
      </c>
      <c r="C314" s="70" t="s">
        <v>162</v>
      </c>
      <c r="D314" s="44" t="s">
        <v>1</v>
      </c>
      <c r="E314" s="70" t="s">
        <v>1</v>
      </c>
      <c r="F314" s="69" t="s">
        <v>3</v>
      </c>
      <c r="G314" s="174" t="s">
        <v>296</v>
      </c>
      <c r="H314" s="174" t="s">
        <v>322</v>
      </c>
      <c r="I314" s="174" t="s">
        <v>321</v>
      </c>
      <c r="J314" s="158"/>
      <c r="K314" s="3"/>
      <c r="M314"/>
    </row>
    <row r="315" spans="2:13" ht="21" customHeight="1" thickBot="1" x14ac:dyDescent="0.3">
      <c r="B315" s="114" t="s">
        <v>2</v>
      </c>
      <c r="C315" s="101" t="s">
        <v>2</v>
      </c>
      <c r="D315" s="100" t="s">
        <v>2</v>
      </c>
      <c r="E315" s="101" t="s">
        <v>2</v>
      </c>
      <c r="F315" s="102"/>
      <c r="G315" s="175"/>
      <c r="H315" s="175"/>
      <c r="I315" s="175"/>
      <c r="J315" s="158"/>
      <c r="K315" s="3"/>
      <c r="M315"/>
    </row>
    <row r="316" spans="2:13" x14ac:dyDescent="0.25">
      <c r="B316" s="103"/>
      <c r="C316" s="104"/>
      <c r="D316" s="104"/>
      <c r="E316" s="104"/>
      <c r="F316" s="104"/>
      <c r="G316" s="105"/>
      <c r="H316" s="105"/>
      <c r="I316" s="105"/>
      <c r="J316" s="161"/>
      <c r="K316" s="3"/>
      <c r="M316"/>
    </row>
    <row r="317" spans="2:13" x14ac:dyDescent="0.25">
      <c r="B317" s="73" t="s">
        <v>180</v>
      </c>
      <c r="C317" s="21"/>
      <c r="D317" s="74"/>
      <c r="E317" s="21"/>
      <c r="F317" s="59"/>
      <c r="G317" s="90"/>
      <c r="H317" s="90"/>
      <c r="I317" s="90"/>
      <c r="K317" s="3"/>
      <c r="M317"/>
    </row>
    <row r="318" spans="2:13" x14ac:dyDescent="0.25">
      <c r="B318" s="190"/>
      <c r="C318" s="28"/>
      <c r="D318" s="54">
        <v>411</v>
      </c>
      <c r="E318" s="28"/>
      <c r="F318" s="54" t="s">
        <v>44</v>
      </c>
      <c r="G318" s="55">
        <f>G319+G320+G321+G322+G323</f>
        <v>323000</v>
      </c>
      <c r="H318" s="55">
        <f>H319+H320+H321+H322+H323</f>
        <v>138584.85999999999</v>
      </c>
      <c r="I318" s="55">
        <f>H318/G318%</f>
        <v>42.905529411764704</v>
      </c>
      <c r="J318" s="4"/>
      <c r="K318" s="3"/>
      <c r="M318"/>
    </row>
    <row r="319" spans="2:13" x14ac:dyDescent="0.25">
      <c r="B319" s="177"/>
      <c r="C319" s="76" t="s">
        <v>276</v>
      </c>
      <c r="D319" s="179"/>
      <c r="E319" s="28" t="s">
        <v>45</v>
      </c>
      <c r="F319" s="29" t="s">
        <v>46</v>
      </c>
      <c r="G319" s="56">
        <v>271000</v>
      </c>
      <c r="H319" s="56">
        <v>138499.76999999999</v>
      </c>
      <c r="I319" s="55">
        <f t="shared" ref="I319:I348" si="6">H319/G319%</f>
        <v>51.106926199261991</v>
      </c>
      <c r="J319" s="5"/>
      <c r="K319" s="3"/>
      <c r="M319"/>
    </row>
    <row r="320" spans="2:13" x14ac:dyDescent="0.25">
      <c r="B320" s="177"/>
      <c r="C320" s="76" t="s">
        <v>276</v>
      </c>
      <c r="D320" s="180"/>
      <c r="E320" s="28" t="s">
        <v>47</v>
      </c>
      <c r="F320" s="29" t="s">
        <v>48</v>
      </c>
      <c r="G320" s="56">
        <v>6900</v>
      </c>
      <c r="H320" s="56">
        <v>0</v>
      </c>
      <c r="I320" s="55">
        <f t="shared" si="6"/>
        <v>0</v>
      </c>
      <c r="J320" s="5"/>
      <c r="K320" s="3"/>
      <c r="M320"/>
    </row>
    <row r="321" spans="2:13" x14ac:dyDescent="0.25">
      <c r="B321" s="177"/>
      <c r="C321" s="76" t="s">
        <v>276</v>
      </c>
      <c r="D321" s="180"/>
      <c r="E321" s="28" t="s">
        <v>49</v>
      </c>
      <c r="F321" s="29" t="s">
        <v>50</v>
      </c>
      <c r="G321" s="56">
        <v>32100</v>
      </c>
      <c r="H321" s="56">
        <v>0</v>
      </c>
      <c r="I321" s="55">
        <f t="shared" si="6"/>
        <v>0</v>
      </c>
      <c r="J321" s="5"/>
      <c r="K321" s="3"/>
      <c r="M321"/>
    </row>
    <row r="322" spans="2:13" x14ac:dyDescent="0.25">
      <c r="B322" s="177"/>
      <c r="C322" s="76" t="s">
        <v>276</v>
      </c>
      <c r="D322" s="180"/>
      <c r="E322" s="28" t="s">
        <v>51</v>
      </c>
      <c r="F322" s="29" t="s">
        <v>52</v>
      </c>
      <c r="G322" s="56">
        <v>12100</v>
      </c>
      <c r="H322" s="56">
        <v>85.09</v>
      </c>
      <c r="I322" s="55">
        <f t="shared" si="6"/>
        <v>0.70322314049586776</v>
      </c>
      <c r="J322" s="5"/>
      <c r="K322" s="3"/>
      <c r="M322"/>
    </row>
    <row r="323" spans="2:13" x14ac:dyDescent="0.25">
      <c r="B323" s="177"/>
      <c r="C323" s="76" t="s">
        <v>276</v>
      </c>
      <c r="D323" s="181"/>
      <c r="E323" s="28" t="s">
        <v>53</v>
      </c>
      <c r="F323" s="29" t="s">
        <v>54</v>
      </c>
      <c r="G323" s="56">
        <v>900</v>
      </c>
      <c r="H323" s="56">
        <v>0</v>
      </c>
      <c r="I323" s="55">
        <f t="shared" si="6"/>
        <v>0</v>
      </c>
      <c r="J323" s="5"/>
      <c r="K323" s="3"/>
      <c r="M323"/>
    </row>
    <row r="324" spans="2:13" x14ac:dyDescent="0.25">
      <c r="B324" s="177"/>
      <c r="C324" s="76"/>
      <c r="D324" s="79">
        <v>412</v>
      </c>
      <c r="E324" s="62"/>
      <c r="F324" s="54" t="s">
        <v>55</v>
      </c>
      <c r="G324" s="80">
        <f>G325</f>
        <v>1350</v>
      </c>
      <c r="H324" s="80">
        <f>H325</f>
        <v>1296</v>
      </c>
      <c r="I324" s="55">
        <f t="shared" si="6"/>
        <v>96</v>
      </c>
      <c r="J324" s="160"/>
      <c r="K324" s="3"/>
      <c r="M324"/>
    </row>
    <row r="325" spans="2:13" x14ac:dyDescent="0.25">
      <c r="B325" s="177"/>
      <c r="C325" s="76" t="s">
        <v>276</v>
      </c>
      <c r="D325" s="79"/>
      <c r="E325" s="81" t="s">
        <v>300</v>
      </c>
      <c r="F325" s="35" t="s">
        <v>301</v>
      </c>
      <c r="G325" s="56">
        <v>1350</v>
      </c>
      <c r="H325" s="56">
        <v>1296</v>
      </c>
      <c r="I325" s="55">
        <f t="shared" si="6"/>
        <v>96</v>
      </c>
      <c r="J325" s="5"/>
      <c r="K325" s="3"/>
      <c r="M325"/>
    </row>
    <row r="326" spans="2:13" x14ac:dyDescent="0.25">
      <c r="B326" s="177"/>
      <c r="C326" s="76"/>
      <c r="D326" s="54">
        <v>413</v>
      </c>
      <c r="E326" s="28"/>
      <c r="F326" s="54" t="s">
        <v>58</v>
      </c>
      <c r="G326" s="55">
        <f>G327+G328+G329</f>
        <v>10100</v>
      </c>
      <c r="H326" s="55">
        <f>H327+H328+H329</f>
        <v>4963.5200000000004</v>
      </c>
      <c r="I326" s="55">
        <f t="shared" si="6"/>
        <v>49.143762376237625</v>
      </c>
      <c r="J326" s="4"/>
      <c r="K326" s="3"/>
      <c r="M326"/>
    </row>
    <row r="327" spans="2:13" x14ac:dyDescent="0.25">
      <c r="B327" s="177"/>
      <c r="C327" s="76" t="s">
        <v>276</v>
      </c>
      <c r="D327" s="179"/>
      <c r="E327" s="28" t="s">
        <v>59</v>
      </c>
      <c r="F327" s="29" t="s">
        <v>60</v>
      </c>
      <c r="G327" s="56">
        <v>4500</v>
      </c>
      <c r="H327" s="56">
        <v>2211.9699999999998</v>
      </c>
      <c r="I327" s="55">
        <f t="shared" si="6"/>
        <v>49.154888888888884</v>
      </c>
      <c r="J327" s="5"/>
      <c r="K327" s="3"/>
      <c r="M327"/>
    </row>
    <row r="328" spans="2:13" x14ac:dyDescent="0.25">
      <c r="B328" s="177"/>
      <c r="C328" s="76" t="s">
        <v>276</v>
      </c>
      <c r="D328" s="180"/>
      <c r="E328" s="28" t="s">
        <v>59</v>
      </c>
      <c r="F328" s="29" t="s">
        <v>297</v>
      </c>
      <c r="G328" s="56">
        <v>5000</v>
      </c>
      <c r="H328" s="56">
        <v>2451.5500000000002</v>
      </c>
      <c r="I328" s="55">
        <f t="shared" si="6"/>
        <v>49.031000000000006</v>
      </c>
      <c r="J328" s="5"/>
      <c r="K328" s="3"/>
      <c r="M328"/>
    </row>
    <row r="329" spans="2:13" x14ac:dyDescent="0.25">
      <c r="B329" s="177"/>
      <c r="C329" s="76" t="s">
        <v>272</v>
      </c>
      <c r="D329" s="181"/>
      <c r="E329" s="28" t="s">
        <v>65</v>
      </c>
      <c r="F329" s="29" t="s">
        <v>147</v>
      </c>
      <c r="G329" s="56">
        <v>600</v>
      </c>
      <c r="H329" s="56">
        <v>300</v>
      </c>
      <c r="I329" s="55">
        <f t="shared" si="6"/>
        <v>50</v>
      </c>
      <c r="J329" s="5"/>
      <c r="K329" s="3"/>
      <c r="M329"/>
    </row>
    <row r="330" spans="2:13" x14ac:dyDescent="0.25">
      <c r="B330" s="177"/>
      <c r="C330" s="76"/>
      <c r="D330" s="54">
        <v>414</v>
      </c>
      <c r="E330" s="28"/>
      <c r="F330" s="54" t="s">
        <v>67</v>
      </c>
      <c r="G330" s="55">
        <f>G331+G332+G333+G334</f>
        <v>6000</v>
      </c>
      <c r="H330" s="55">
        <f>H331+H332+H333+H334</f>
        <v>3723.52</v>
      </c>
      <c r="I330" s="55">
        <f t="shared" si="6"/>
        <v>62.058666666666667</v>
      </c>
      <c r="J330" s="4"/>
      <c r="K330" s="3"/>
      <c r="M330"/>
    </row>
    <row r="331" spans="2:13" x14ac:dyDescent="0.25">
      <c r="B331" s="177"/>
      <c r="C331" s="76" t="s">
        <v>276</v>
      </c>
      <c r="D331" s="179"/>
      <c r="E331" s="28" t="s">
        <v>68</v>
      </c>
      <c r="F331" s="29" t="s">
        <v>69</v>
      </c>
      <c r="G331" s="56">
        <v>600</v>
      </c>
      <c r="H331" s="56">
        <v>403.9</v>
      </c>
      <c r="I331" s="55">
        <f t="shared" si="6"/>
        <v>67.316666666666663</v>
      </c>
      <c r="J331" s="5"/>
      <c r="K331" s="3"/>
      <c r="M331"/>
    </row>
    <row r="332" spans="2:13" x14ac:dyDescent="0.25">
      <c r="B332" s="177"/>
      <c r="C332" s="76" t="s">
        <v>276</v>
      </c>
      <c r="D332" s="180"/>
      <c r="E332" s="28" t="s">
        <v>70</v>
      </c>
      <c r="F332" s="29" t="s">
        <v>71</v>
      </c>
      <c r="G332" s="56">
        <v>600</v>
      </c>
      <c r="H332" s="56">
        <v>255</v>
      </c>
      <c r="I332" s="55">
        <f t="shared" si="6"/>
        <v>42.5</v>
      </c>
      <c r="J332" s="5"/>
      <c r="K332" s="3"/>
      <c r="M332"/>
    </row>
    <row r="333" spans="2:13" x14ac:dyDescent="0.25">
      <c r="B333" s="177"/>
      <c r="C333" s="76" t="s">
        <v>273</v>
      </c>
      <c r="D333" s="180"/>
      <c r="E333" s="28" t="s">
        <v>72</v>
      </c>
      <c r="F333" s="29" t="s">
        <v>181</v>
      </c>
      <c r="G333" s="56">
        <v>600</v>
      </c>
      <c r="H333" s="56">
        <v>479.37</v>
      </c>
      <c r="I333" s="55">
        <f t="shared" si="6"/>
        <v>79.894999999999996</v>
      </c>
      <c r="J333" s="5"/>
      <c r="K333" s="3"/>
      <c r="M333"/>
    </row>
    <row r="334" spans="2:13" x14ac:dyDescent="0.25">
      <c r="B334" s="177"/>
      <c r="C334" s="76" t="s">
        <v>273</v>
      </c>
      <c r="D334" s="180"/>
      <c r="E334" s="28" t="s">
        <v>72</v>
      </c>
      <c r="F334" s="29" t="s">
        <v>182</v>
      </c>
      <c r="G334" s="56">
        <v>4200</v>
      </c>
      <c r="H334" s="56">
        <v>2585.25</v>
      </c>
      <c r="I334" s="55">
        <f t="shared" si="6"/>
        <v>61.553571428571431</v>
      </c>
      <c r="J334" s="5"/>
      <c r="K334" s="3"/>
      <c r="M334"/>
    </row>
    <row r="335" spans="2:13" x14ac:dyDescent="0.25">
      <c r="B335" s="177"/>
      <c r="C335" s="76"/>
      <c r="D335" s="54">
        <v>415</v>
      </c>
      <c r="E335" s="28"/>
      <c r="F335" s="54" t="s">
        <v>84</v>
      </c>
      <c r="G335" s="55">
        <f>G336</f>
        <v>400</v>
      </c>
      <c r="H335" s="55">
        <f>H336</f>
        <v>0</v>
      </c>
      <c r="I335" s="55">
        <f t="shared" si="6"/>
        <v>0</v>
      </c>
      <c r="J335" s="4"/>
      <c r="K335" s="3"/>
      <c r="M335"/>
    </row>
    <row r="336" spans="2:13" x14ac:dyDescent="0.25">
      <c r="B336" s="177"/>
      <c r="C336" s="76" t="s">
        <v>276</v>
      </c>
      <c r="D336" s="29"/>
      <c r="E336" s="28" t="s">
        <v>87</v>
      </c>
      <c r="F336" s="29" t="s">
        <v>151</v>
      </c>
      <c r="G336" s="56">
        <v>400</v>
      </c>
      <c r="H336" s="56">
        <v>0</v>
      </c>
      <c r="I336" s="55">
        <f t="shared" si="6"/>
        <v>0</v>
      </c>
      <c r="J336" s="5"/>
      <c r="K336" s="3"/>
      <c r="M336"/>
    </row>
    <row r="337" spans="2:13" x14ac:dyDescent="0.25">
      <c r="B337" s="177"/>
      <c r="C337" s="76"/>
      <c r="D337" s="54">
        <v>419</v>
      </c>
      <c r="E337" s="28"/>
      <c r="F337" s="54" t="s">
        <v>95</v>
      </c>
      <c r="G337" s="55">
        <f>G339+G338</f>
        <v>23300</v>
      </c>
      <c r="H337" s="55">
        <f>H339+H338</f>
        <v>13004.4</v>
      </c>
      <c r="I337" s="55">
        <f t="shared" si="6"/>
        <v>55.812875536480682</v>
      </c>
      <c r="J337" s="4"/>
      <c r="K337" s="3"/>
      <c r="M337"/>
    </row>
    <row r="338" spans="2:13" x14ac:dyDescent="0.25">
      <c r="B338" s="177"/>
      <c r="C338" s="76" t="s">
        <v>276</v>
      </c>
      <c r="D338" s="54"/>
      <c r="E338" s="28" t="s">
        <v>264</v>
      </c>
      <c r="F338" s="83" t="s">
        <v>265</v>
      </c>
      <c r="G338" s="57">
        <v>20300</v>
      </c>
      <c r="H338" s="57">
        <v>10092.4</v>
      </c>
      <c r="I338" s="55">
        <f t="shared" si="6"/>
        <v>49.716256157635463</v>
      </c>
      <c r="J338" s="127"/>
      <c r="K338" s="3"/>
      <c r="M338"/>
    </row>
    <row r="339" spans="2:13" x14ac:dyDescent="0.25">
      <c r="B339" s="177"/>
      <c r="C339" s="76" t="s">
        <v>276</v>
      </c>
      <c r="D339" s="29"/>
      <c r="E339" s="28" t="s">
        <v>101</v>
      </c>
      <c r="F339" s="29" t="s">
        <v>153</v>
      </c>
      <c r="G339" s="56">
        <v>3000</v>
      </c>
      <c r="H339" s="56">
        <v>2912</v>
      </c>
      <c r="I339" s="55">
        <f t="shared" si="6"/>
        <v>97.066666666666663</v>
      </c>
      <c r="J339" s="5"/>
      <c r="K339" s="3"/>
      <c r="M339"/>
    </row>
    <row r="340" spans="2:13" x14ac:dyDescent="0.25">
      <c r="B340" s="177"/>
      <c r="C340" s="76"/>
      <c r="D340" s="54">
        <v>421</v>
      </c>
      <c r="E340" s="28"/>
      <c r="F340" s="54" t="s">
        <v>102</v>
      </c>
      <c r="G340" s="55">
        <f>G341</f>
        <v>1000</v>
      </c>
      <c r="H340" s="55">
        <f>H341</f>
        <v>500</v>
      </c>
      <c r="I340" s="55">
        <f t="shared" si="6"/>
        <v>50</v>
      </c>
      <c r="J340" s="4"/>
      <c r="K340" s="3"/>
      <c r="M340"/>
    </row>
    <row r="341" spans="2:13" x14ac:dyDescent="0.25">
      <c r="B341" s="177"/>
      <c r="C341" s="76" t="s">
        <v>277</v>
      </c>
      <c r="D341" s="29"/>
      <c r="E341" s="28" t="s">
        <v>103</v>
      </c>
      <c r="F341" s="29" t="s">
        <v>104</v>
      </c>
      <c r="G341" s="56">
        <v>1000</v>
      </c>
      <c r="H341" s="56">
        <v>500</v>
      </c>
      <c r="I341" s="55">
        <f t="shared" si="6"/>
        <v>50</v>
      </c>
      <c r="J341" s="5"/>
      <c r="K341" s="3"/>
      <c r="M341"/>
    </row>
    <row r="342" spans="2:13" x14ac:dyDescent="0.25">
      <c r="B342" s="177"/>
      <c r="C342" s="76"/>
      <c r="D342" s="54">
        <v>431</v>
      </c>
      <c r="E342" s="28"/>
      <c r="F342" s="54" t="s">
        <v>154</v>
      </c>
      <c r="G342" s="55">
        <f>G343+G344+G345</f>
        <v>262500</v>
      </c>
      <c r="H342" s="55">
        <f>H343+H344+H345</f>
        <v>122407.8</v>
      </c>
      <c r="I342" s="55">
        <f t="shared" si="6"/>
        <v>46.631542857142861</v>
      </c>
      <c r="J342" s="4"/>
      <c r="K342" s="3"/>
      <c r="M342"/>
    </row>
    <row r="343" spans="2:13" x14ac:dyDescent="0.25">
      <c r="B343" s="177"/>
      <c r="C343" s="92" t="s">
        <v>278</v>
      </c>
      <c r="D343" s="179"/>
      <c r="E343" s="21" t="s">
        <v>118</v>
      </c>
      <c r="F343" s="59" t="s">
        <v>183</v>
      </c>
      <c r="G343" s="56">
        <v>80000</v>
      </c>
      <c r="H343" s="56">
        <v>54940</v>
      </c>
      <c r="I343" s="55">
        <f t="shared" si="6"/>
        <v>68.674999999999997</v>
      </c>
      <c r="J343" s="5"/>
      <c r="K343" s="3"/>
      <c r="M343"/>
    </row>
    <row r="344" spans="2:13" x14ac:dyDescent="0.25">
      <c r="B344" s="177"/>
      <c r="C344" s="92" t="s">
        <v>278</v>
      </c>
      <c r="D344" s="181"/>
      <c r="E344" s="21" t="s">
        <v>118</v>
      </c>
      <c r="F344" s="59" t="s">
        <v>184</v>
      </c>
      <c r="G344" s="56">
        <v>12500</v>
      </c>
      <c r="H344" s="56">
        <v>5200</v>
      </c>
      <c r="I344" s="55">
        <f t="shared" si="6"/>
        <v>41.6</v>
      </c>
      <c r="J344" s="5"/>
      <c r="K344" s="3"/>
      <c r="M344"/>
    </row>
    <row r="345" spans="2:13" x14ac:dyDescent="0.25">
      <c r="B345" s="177"/>
      <c r="C345" s="92" t="s">
        <v>275</v>
      </c>
      <c r="D345" s="78"/>
      <c r="E345" s="21" t="s">
        <v>118</v>
      </c>
      <c r="F345" s="59" t="s">
        <v>195</v>
      </c>
      <c r="G345" s="56">
        <v>170000</v>
      </c>
      <c r="H345" s="56">
        <v>62267.8</v>
      </c>
      <c r="I345" s="55">
        <f t="shared" si="6"/>
        <v>36.628117647058822</v>
      </c>
      <c r="J345" s="5"/>
      <c r="K345" s="3"/>
      <c r="M345"/>
    </row>
    <row r="346" spans="2:13" x14ac:dyDescent="0.25">
      <c r="B346" s="177"/>
      <c r="C346" s="92"/>
      <c r="D346" s="91">
        <v>463</v>
      </c>
      <c r="E346" s="21"/>
      <c r="F346" s="91" t="s">
        <v>134</v>
      </c>
      <c r="G346" s="55">
        <f>G347</f>
        <v>94000</v>
      </c>
      <c r="H346" s="55">
        <f>H347</f>
        <v>91449.86</v>
      </c>
      <c r="I346" s="55">
        <f t="shared" si="6"/>
        <v>97.287085106382975</v>
      </c>
      <c r="J346" s="4"/>
      <c r="K346" s="3"/>
      <c r="M346"/>
    </row>
    <row r="347" spans="2:13" x14ac:dyDescent="0.25">
      <c r="B347" s="177"/>
      <c r="C347" s="92" t="s">
        <v>276</v>
      </c>
      <c r="D347" s="59"/>
      <c r="E347" s="21" t="s">
        <v>135</v>
      </c>
      <c r="F347" s="59" t="s">
        <v>134</v>
      </c>
      <c r="G347" s="56">
        <v>94000</v>
      </c>
      <c r="H347" s="56">
        <v>91449.86</v>
      </c>
      <c r="I347" s="55">
        <f t="shared" si="6"/>
        <v>97.287085106382975</v>
      </c>
      <c r="J347" s="5"/>
      <c r="K347" s="3"/>
      <c r="M347"/>
    </row>
    <row r="348" spans="2:13" ht="15.75" thickBot="1" x14ac:dyDescent="0.3">
      <c r="B348" s="178"/>
      <c r="C348" s="93"/>
      <c r="D348" s="94"/>
      <c r="E348" s="72"/>
      <c r="F348" s="95" t="s">
        <v>160</v>
      </c>
      <c r="G348" s="64">
        <f>G318+G326+G330+G340+G342+G346+G337+G335+G324</f>
        <v>721650</v>
      </c>
      <c r="H348" s="64">
        <f>H318+H326+H330+H340+H342+H346+H337+H335+H324</f>
        <v>375929.95999999996</v>
      </c>
      <c r="I348" s="55">
        <f t="shared" si="6"/>
        <v>52.093114390632572</v>
      </c>
      <c r="J348" s="4"/>
      <c r="K348" s="3"/>
      <c r="M348"/>
    </row>
    <row r="349" spans="2:13" x14ac:dyDescent="0.25">
      <c r="B349" s="1"/>
      <c r="C349" s="53"/>
      <c r="D349" s="11"/>
      <c r="E349" s="12"/>
      <c r="F349" s="115"/>
      <c r="G349" s="4"/>
      <c r="H349" s="4"/>
      <c r="I349" s="4"/>
      <c r="J349" s="4"/>
      <c r="K349" s="4"/>
      <c r="L349" s="4"/>
    </row>
    <row r="350" spans="2:13" x14ac:dyDescent="0.25">
      <c r="B350" s="1"/>
      <c r="C350" s="53"/>
      <c r="D350" s="11"/>
      <c r="E350" s="12"/>
      <c r="F350" s="61"/>
      <c r="G350" s="4"/>
      <c r="H350" s="4"/>
      <c r="I350" s="4"/>
      <c r="J350" s="4"/>
      <c r="K350" s="4"/>
      <c r="L350" s="4"/>
    </row>
    <row r="351" spans="2:13" x14ac:dyDescent="0.25">
      <c r="B351" s="1"/>
      <c r="C351" s="53"/>
      <c r="D351" s="11"/>
      <c r="E351" s="12"/>
      <c r="F351" s="61"/>
      <c r="G351" s="4"/>
      <c r="H351" s="4"/>
      <c r="I351" s="4"/>
      <c r="J351" s="4"/>
      <c r="K351" s="4"/>
      <c r="L351" s="4"/>
    </row>
    <row r="352" spans="2:13" x14ac:dyDescent="0.25">
      <c r="B352" s="1"/>
      <c r="C352" s="53"/>
      <c r="D352" s="11"/>
      <c r="E352" s="12"/>
      <c r="F352" s="61"/>
      <c r="G352" s="4"/>
      <c r="H352" s="4"/>
      <c r="I352" s="4"/>
      <c r="J352" s="4"/>
      <c r="K352" s="4"/>
      <c r="L352" s="4"/>
    </row>
    <row r="353" spans="2:13" x14ac:dyDescent="0.25">
      <c r="B353" s="1"/>
      <c r="C353" s="53"/>
      <c r="D353" s="11"/>
      <c r="E353" s="12"/>
      <c r="F353" s="61"/>
      <c r="G353" s="4"/>
      <c r="H353" s="4"/>
      <c r="I353" s="4"/>
      <c r="J353" s="4"/>
      <c r="K353" s="4"/>
      <c r="L353" s="4"/>
    </row>
    <row r="354" spans="2:13" x14ac:dyDescent="0.25">
      <c r="B354" s="1"/>
      <c r="C354" s="53"/>
      <c r="D354" s="11"/>
      <c r="E354" s="12"/>
      <c r="F354" s="61"/>
      <c r="G354" s="4"/>
      <c r="H354" s="4"/>
      <c r="I354" s="4"/>
      <c r="J354" s="4"/>
      <c r="K354" s="4"/>
      <c r="L354" s="4"/>
    </row>
    <row r="355" spans="2:13" x14ac:dyDescent="0.25">
      <c r="B355" s="1"/>
      <c r="C355" s="53"/>
      <c r="D355" s="11"/>
      <c r="E355" s="12"/>
      <c r="F355" s="61"/>
      <c r="G355" s="4"/>
      <c r="H355" s="4"/>
      <c r="I355" s="4"/>
      <c r="J355" s="4"/>
      <c r="K355" s="4"/>
      <c r="L355" s="4"/>
    </row>
    <row r="356" spans="2:13" x14ac:dyDescent="0.25">
      <c r="B356" s="1"/>
      <c r="C356" s="53"/>
      <c r="D356" s="11"/>
      <c r="E356" s="12"/>
      <c r="F356" s="61"/>
      <c r="G356" s="4"/>
      <c r="H356" s="4"/>
      <c r="I356" s="4"/>
      <c r="J356" s="4"/>
      <c r="K356" s="4"/>
      <c r="L356" s="4"/>
    </row>
    <row r="357" spans="2:13" x14ac:dyDescent="0.25">
      <c r="B357" s="1"/>
      <c r="C357" s="53"/>
      <c r="D357" s="11"/>
      <c r="E357" s="12"/>
      <c r="F357" s="61"/>
      <c r="G357" s="4"/>
      <c r="H357" s="4"/>
      <c r="I357" s="4"/>
      <c r="J357" s="4"/>
      <c r="K357" s="4"/>
      <c r="L357" s="4"/>
    </row>
    <row r="358" spans="2:13" x14ac:dyDescent="0.25">
      <c r="B358" s="1"/>
      <c r="C358" s="53"/>
      <c r="D358" s="11"/>
      <c r="E358" s="12"/>
      <c r="F358" s="61"/>
      <c r="G358" s="4"/>
      <c r="H358" s="4"/>
      <c r="I358" s="4"/>
      <c r="J358" s="4"/>
      <c r="K358" s="4"/>
      <c r="L358" s="4"/>
    </row>
    <row r="359" spans="2:13" x14ac:dyDescent="0.25">
      <c r="B359" s="1"/>
      <c r="C359" s="53"/>
      <c r="D359" s="11"/>
      <c r="E359" s="12"/>
      <c r="F359" s="61"/>
      <c r="G359" s="4"/>
      <c r="H359" s="4"/>
      <c r="I359" s="4"/>
      <c r="J359" s="4"/>
      <c r="K359" s="4"/>
      <c r="L359" s="4"/>
    </row>
    <row r="360" spans="2:13" x14ac:dyDescent="0.25">
      <c r="B360" s="1"/>
      <c r="C360" s="53"/>
      <c r="D360" s="11"/>
      <c r="E360" s="12"/>
      <c r="F360" s="61"/>
      <c r="G360" s="4"/>
      <c r="H360" s="4"/>
      <c r="I360" s="4"/>
      <c r="J360" s="4"/>
      <c r="K360" s="4"/>
      <c r="L360" s="4"/>
    </row>
    <row r="361" spans="2:13" ht="18.75" x14ac:dyDescent="0.3">
      <c r="B361" s="11"/>
      <c r="C361" s="182" t="s">
        <v>271</v>
      </c>
      <c r="D361" s="183"/>
      <c r="E361" s="183"/>
      <c r="F361" s="183"/>
    </row>
    <row r="362" spans="2:13" ht="19.5" thickBot="1" x14ac:dyDescent="0.35">
      <c r="B362" s="11"/>
      <c r="C362" s="68"/>
      <c r="D362" s="116"/>
      <c r="E362" s="116"/>
      <c r="F362" s="116"/>
    </row>
    <row r="363" spans="2:13" ht="15" customHeight="1" x14ac:dyDescent="0.25">
      <c r="B363" s="44" t="s">
        <v>143</v>
      </c>
      <c r="C363" s="70" t="s">
        <v>162</v>
      </c>
      <c r="D363" s="70" t="s">
        <v>1</v>
      </c>
      <c r="E363" s="70" t="s">
        <v>1</v>
      </c>
      <c r="F363" s="69" t="s">
        <v>3</v>
      </c>
      <c r="G363" s="174" t="s">
        <v>296</v>
      </c>
      <c r="H363" s="174" t="s">
        <v>322</v>
      </c>
      <c r="I363" s="174" t="s">
        <v>321</v>
      </c>
      <c r="J363" s="158"/>
      <c r="K363" s="3"/>
      <c r="M363"/>
    </row>
    <row r="364" spans="2:13" ht="20.25" customHeight="1" thickBot="1" x14ac:dyDescent="0.3">
      <c r="B364" s="100" t="s">
        <v>2</v>
      </c>
      <c r="C364" s="101" t="s">
        <v>2</v>
      </c>
      <c r="D364" s="101" t="s">
        <v>2</v>
      </c>
      <c r="E364" s="101" t="s">
        <v>2</v>
      </c>
      <c r="F364" s="102"/>
      <c r="G364" s="175"/>
      <c r="H364" s="175"/>
      <c r="I364" s="175"/>
      <c r="J364" s="158"/>
      <c r="K364" s="3"/>
      <c r="M364"/>
    </row>
    <row r="365" spans="2:13" x14ac:dyDescent="0.25">
      <c r="B365" s="117"/>
      <c r="C365" s="28"/>
      <c r="D365" s="28"/>
      <c r="E365" s="28"/>
      <c r="F365" s="29"/>
      <c r="G365" s="118"/>
      <c r="H365" s="118"/>
      <c r="I365" s="118"/>
      <c r="J365" s="158"/>
      <c r="K365" s="3"/>
      <c r="M365"/>
    </row>
    <row r="366" spans="2:13" x14ac:dyDescent="0.25">
      <c r="B366" s="73" t="s">
        <v>186</v>
      </c>
      <c r="C366" s="21"/>
      <c r="D366" s="74"/>
      <c r="E366" s="21"/>
      <c r="F366" s="59"/>
      <c r="G366" s="90"/>
      <c r="H366" s="90"/>
      <c r="I366" s="90"/>
      <c r="K366" s="3"/>
      <c r="M366"/>
    </row>
    <row r="367" spans="2:13" x14ac:dyDescent="0.25">
      <c r="B367" s="190"/>
      <c r="C367" s="28"/>
      <c r="D367" s="54">
        <v>411</v>
      </c>
      <c r="E367" s="28"/>
      <c r="F367" s="54" t="s">
        <v>44</v>
      </c>
      <c r="G367" s="55">
        <f>G368+G369+G370+G371+G372</f>
        <v>201600</v>
      </c>
      <c r="H367" s="55">
        <f>H368+H369+H370+H371+H372</f>
        <v>69335.98</v>
      </c>
      <c r="I367" s="55">
        <f>H367/G367%</f>
        <v>34.392847222222223</v>
      </c>
      <c r="J367" s="4"/>
      <c r="K367" s="3"/>
      <c r="M367"/>
    </row>
    <row r="368" spans="2:13" x14ac:dyDescent="0.25">
      <c r="B368" s="177"/>
      <c r="C368" s="76" t="s">
        <v>198</v>
      </c>
      <c r="D368" s="179"/>
      <c r="E368" s="28" t="s">
        <v>45</v>
      </c>
      <c r="F368" s="29" t="s">
        <v>46</v>
      </c>
      <c r="G368" s="56">
        <v>128000</v>
      </c>
      <c r="H368" s="56">
        <v>69235.67</v>
      </c>
      <c r="I368" s="55">
        <f t="shared" ref="I368:I411" si="7">H368/G368%</f>
        <v>54.0903671875</v>
      </c>
      <c r="J368" s="5"/>
      <c r="K368" s="3"/>
      <c r="M368"/>
    </row>
    <row r="369" spans="2:13" x14ac:dyDescent="0.25">
      <c r="B369" s="177"/>
      <c r="C369" s="76" t="s">
        <v>198</v>
      </c>
      <c r="D369" s="180"/>
      <c r="E369" s="28" t="s">
        <v>47</v>
      </c>
      <c r="F369" s="29" t="s">
        <v>48</v>
      </c>
      <c r="G369" s="56">
        <v>2600</v>
      </c>
      <c r="H369" s="56">
        <v>0</v>
      </c>
      <c r="I369" s="55">
        <f t="shared" si="7"/>
        <v>0</v>
      </c>
      <c r="J369" s="5"/>
      <c r="K369" s="3"/>
      <c r="M369"/>
    </row>
    <row r="370" spans="2:13" x14ac:dyDescent="0.25">
      <c r="B370" s="177"/>
      <c r="C370" s="76" t="s">
        <v>198</v>
      </c>
      <c r="D370" s="180"/>
      <c r="E370" s="28" t="s">
        <v>49</v>
      </c>
      <c r="F370" s="29" t="s">
        <v>50</v>
      </c>
      <c r="G370" s="56">
        <v>14900</v>
      </c>
      <c r="H370" s="56">
        <v>0</v>
      </c>
      <c r="I370" s="55">
        <f t="shared" si="7"/>
        <v>0</v>
      </c>
      <c r="J370" s="5"/>
      <c r="K370" s="3"/>
      <c r="M370"/>
    </row>
    <row r="371" spans="2:13" x14ac:dyDescent="0.25">
      <c r="B371" s="177"/>
      <c r="C371" s="76" t="s">
        <v>198</v>
      </c>
      <c r="D371" s="180"/>
      <c r="E371" s="28" t="s">
        <v>51</v>
      </c>
      <c r="F371" s="29" t="s">
        <v>52</v>
      </c>
      <c r="G371" s="56">
        <v>56000</v>
      </c>
      <c r="H371" s="56">
        <v>100.31</v>
      </c>
      <c r="I371" s="55">
        <f t="shared" si="7"/>
        <v>0.17912500000000001</v>
      </c>
      <c r="J371" s="5"/>
      <c r="K371" s="3"/>
      <c r="M371"/>
    </row>
    <row r="372" spans="2:13" x14ac:dyDescent="0.25">
      <c r="B372" s="177"/>
      <c r="C372" s="76" t="s">
        <v>198</v>
      </c>
      <c r="D372" s="181"/>
      <c r="E372" s="28" t="s">
        <v>53</v>
      </c>
      <c r="F372" s="29" t="s">
        <v>54</v>
      </c>
      <c r="G372" s="56">
        <v>100</v>
      </c>
      <c r="H372" s="56">
        <v>0</v>
      </c>
      <c r="I372" s="55">
        <f t="shared" si="7"/>
        <v>0</v>
      </c>
      <c r="J372" s="5"/>
      <c r="K372" s="3"/>
      <c r="M372"/>
    </row>
    <row r="373" spans="2:13" x14ac:dyDescent="0.25">
      <c r="B373" s="177"/>
      <c r="C373" s="76"/>
      <c r="D373" s="79">
        <v>412</v>
      </c>
      <c r="E373" s="62"/>
      <c r="F373" s="54" t="s">
        <v>55</v>
      </c>
      <c r="G373" s="80">
        <f>G374</f>
        <v>650</v>
      </c>
      <c r="H373" s="80">
        <f>H374</f>
        <v>648</v>
      </c>
      <c r="I373" s="55">
        <f t="shared" si="7"/>
        <v>99.692307692307693</v>
      </c>
      <c r="J373" s="160"/>
      <c r="K373" s="3"/>
      <c r="M373"/>
    </row>
    <row r="374" spans="2:13" x14ac:dyDescent="0.25">
      <c r="B374" s="177"/>
      <c r="C374" s="76" t="s">
        <v>198</v>
      </c>
      <c r="D374" s="79"/>
      <c r="E374" s="81" t="s">
        <v>300</v>
      </c>
      <c r="F374" s="35" t="s">
        <v>301</v>
      </c>
      <c r="G374" s="56">
        <v>650</v>
      </c>
      <c r="H374" s="56">
        <v>648</v>
      </c>
      <c r="I374" s="55">
        <f t="shared" si="7"/>
        <v>99.692307692307693</v>
      </c>
      <c r="J374" s="5"/>
      <c r="K374" s="3"/>
      <c r="M374"/>
    </row>
    <row r="375" spans="2:13" x14ac:dyDescent="0.25">
      <c r="B375" s="177"/>
      <c r="C375" s="76"/>
      <c r="D375" s="54">
        <v>413</v>
      </c>
      <c r="E375" s="28"/>
      <c r="F375" s="54" t="s">
        <v>58</v>
      </c>
      <c r="G375" s="55">
        <f>G376+G377+G378</f>
        <v>39200</v>
      </c>
      <c r="H375" s="55">
        <f>H376+H377+H378</f>
        <v>30519.22</v>
      </c>
      <c r="I375" s="55">
        <f t="shared" si="7"/>
        <v>77.855153061224499</v>
      </c>
      <c r="J375" s="4"/>
      <c r="K375" s="3"/>
      <c r="M375"/>
    </row>
    <row r="376" spans="2:13" x14ac:dyDescent="0.25">
      <c r="B376" s="177"/>
      <c r="C376" s="76" t="s">
        <v>198</v>
      </c>
      <c r="D376" s="179"/>
      <c r="E376" s="28" t="s">
        <v>59</v>
      </c>
      <c r="F376" s="29" t="s">
        <v>60</v>
      </c>
      <c r="G376" s="56">
        <v>3000</v>
      </c>
      <c r="H376" s="56">
        <v>1784.74</v>
      </c>
      <c r="I376" s="55">
        <f t="shared" si="7"/>
        <v>59.491333333333337</v>
      </c>
      <c r="J376" s="5"/>
      <c r="K376" s="3"/>
      <c r="M376"/>
    </row>
    <row r="377" spans="2:13" x14ac:dyDescent="0.25">
      <c r="B377" s="177"/>
      <c r="C377" s="76" t="s">
        <v>279</v>
      </c>
      <c r="D377" s="180"/>
      <c r="E377" s="28" t="s">
        <v>63</v>
      </c>
      <c r="F377" s="29" t="s">
        <v>64</v>
      </c>
      <c r="G377" s="56">
        <v>35000</v>
      </c>
      <c r="H377" s="56">
        <v>28234.48</v>
      </c>
      <c r="I377" s="55">
        <f t="shared" si="7"/>
        <v>80.669942857142857</v>
      </c>
      <c r="J377" s="5"/>
      <c r="K377" s="3"/>
      <c r="M377"/>
    </row>
    <row r="378" spans="2:13" x14ac:dyDescent="0.25">
      <c r="B378" s="177"/>
      <c r="C378" s="76" t="s">
        <v>272</v>
      </c>
      <c r="D378" s="181"/>
      <c r="E378" s="28" t="s">
        <v>65</v>
      </c>
      <c r="F378" s="29" t="s">
        <v>147</v>
      </c>
      <c r="G378" s="56">
        <v>1200</v>
      </c>
      <c r="H378" s="56">
        <v>500</v>
      </c>
      <c r="I378" s="55">
        <f t="shared" si="7"/>
        <v>41.666666666666664</v>
      </c>
      <c r="J378" s="5"/>
      <c r="K378" s="3"/>
      <c r="M378"/>
    </row>
    <row r="379" spans="2:13" x14ac:dyDescent="0.25">
      <c r="B379" s="177"/>
      <c r="C379" s="76"/>
      <c r="D379" s="54">
        <v>414</v>
      </c>
      <c r="E379" s="28"/>
      <c r="F379" s="54" t="s">
        <v>67</v>
      </c>
      <c r="G379" s="55">
        <f>G380+G381+G382+G383+G384+G385</f>
        <v>20600</v>
      </c>
      <c r="H379" s="55">
        <f>H380+H381+H382+H383+H384+H385</f>
        <v>12688.119999999999</v>
      </c>
      <c r="I379" s="55">
        <f t="shared" si="7"/>
        <v>61.592815533980577</v>
      </c>
      <c r="J379" s="4"/>
      <c r="K379" s="3"/>
      <c r="M379"/>
    </row>
    <row r="380" spans="2:13" x14ac:dyDescent="0.25">
      <c r="B380" s="177"/>
      <c r="C380" s="76" t="s">
        <v>198</v>
      </c>
      <c r="D380" s="179"/>
      <c r="E380" s="28" t="s">
        <v>68</v>
      </c>
      <c r="F380" s="29" t="s">
        <v>69</v>
      </c>
      <c r="G380" s="56">
        <v>1000</v>
      </c>
      <c r="H380" s="56">
        <v>272.18</v>
      </c>
      <c r="I380" s="55">
        <f t="shared" si="7"/>
        <v>27.218</v>
      </c>
      <c r="J380" s="5"/>
      <c r="K380" s="3"/>
      <c r="M380"/>
    </row>
    <row r="381" spans="2:13" x14ac:dyDescent="0.25">
      <c r="B381" s="177"/>
      <c r="C381" s="76" t="s">
        <v>198</v>
      </c>
      <c r="D381" s="180"/>
      <c r="E381" s="28" t="s">
        <v>70</v>
      </c>
      <c r="F381" s="29" t="s">
        <v>71</v>
      </c>
      <c r="G381" s="56">
        <v>1000</v>
      </c>
      <c r="H381" s="56">
        <v>573.9</v>
      </c>
      <c r="I381" s="55">
        <f t="shared" si="7"/>
        <v>57.39</v>
      </c>
      <c r="J381" s="5"/>
      <c r="K381" s="3"/>
      <c r="M381"/>
    </row>
    <row r="382" spans="2:13" x14ac:dyDescent="0.25">
      <c r="B382" s="177"/>
      <c r="C382" s="76" t="s">
        <v>273</v>
      </c>
      <c r="D382" s="180"/>
      <c r="E382" s="28" t="s">
        <v>72</v>
      </c>
      <c r="F382" s="29" t="s">
        <v>148</v>
      </c>
      <c r="G382" s="56">
        <v>1600</v>
      </c>
      <c r="H382" s="56">
        <v>724</v>
      </c>
      <c r="I382" s="55">
        <f t="shared" si="7"/>
        <v>45.25</v>
      </c>
      <c r="J382" s="5"/>
      <c r="K382" s="3"/>
      <c r="M382"/>
    </row>
    <row r="383" spans="2:13" x14ac:dyDescent="0.25">
      <c r="B383" s="177"/>
      <c r="C383" s="76" t="s">
        <v>198</v>
      </c>
      <c r="D383" s="180"/>
      <c r="E383" s="28" t="s">
        <v>74</v>
      </c>
      <c r="F383" s="29" t="s">
        <v>75</v>
      </c>
      <c r="G383" s="56">
        <v>9000</v>
      </c>
      <c r="H383" s="56">
        <v>6036.04</v>
      </c>
      <c r="I383" s="55">
        <f t="shared" si="7"/>
        <v>67.067111111111117</v>
      </c>
      <c r="J383" s="5"/>
      <c r="K383" s="3"/>
      <c r="M383"/>
    </row>
    <row r="384" spans="2:13" x14ac:dyDescent="0.25">
      <c r="B384" s="177"/>
      <c r="C384" s="76" t="s">
        <v>198</v>
      </c>
      <c r="D384" s="180"/>
      <c r="E384" s="28" t="s">
        <v>82</v>
      </c>
      <c r="F384" s="29" t="s">
        <v>199</v>
      </c>
      <c r="G384" s="56">
        <v>6000</v>
      </c>
      <c r="H384" s="56">
        <v>5082</v>
      </c>
      <c r="I384" s="55">
        <f t="shared" si="7"/>
        <v>84.7</v>
      </c>
      <c r="J384" s="5"/>
      <c r="K384" s="3"/>
      <c r="M384"/>
    </row>
    <row r="385" spans="2:13" x14ac:dyDescent="0.25">
      <c r="B385" s="177"/>
      <c r="C385" s="76" t="s">
        <v>198</v>
      </c>
      <c r="D385" s="181"/>
      <c r="E385" s="28" t="s">
        <v>82</v>
      </c>
      <c r="F385" s="29" t="s">
        <v>83</v>
      </c>
      <c r="G385" s="56">
        <v>2000</v>
      </c>
      <c r="H385" s="56">
        <v>0</v>
      </c>
      <c r="I385" s="55">
        <f t="shared" si="7"/>
        <v>0</v>
      </c>
      <c r="J385" s="5"/>
      <c r="K385" s="3"/>
      <c r="M385"/>
    </row>
    <row r="386" spans="2:13" x14ac:dyDescent="0.25">
      <c r="B386" s="177"/>
      <c r="C386" s="76"/>
      <c r="D386" s="54">
        <v>415</v>
      </c>
      <c r="E386" s="28"/>
      <c r="F386" s="54" t="s">
        <v>200</v>
      </c>
      <c r="G386" s="55">
        <f>G387</f>
        <v>600</v>
      </c>
      <c r="H386" s="55">
        <f>H387</f>
        <v>590</v>
      </c>
      <c r="I386" s="55">
        <f t="shared" si="7"/>
        <v>98.333333333333329</v>
      </c>
      <c r="J386" s="4"/>
      <c r="K386" s="3"/>
      <c r="M386"/>
    </row>
    <row r="387" spans="2:13" x14ac:dyDescent="0.25">
      <c r="B387" s="177"/>
      <c r="C387" s="76" t="s">
        <v>198</v>
      </c>
      <c r="D387" s="29"/>
      <c r="E387" s="28" t="s">
        <v>87</v>
      </c>
      <c r="F387" s="29" t="s">
        <v>151</v>
      </c>
      <c r="G387" s="56">
        <v>600</v>
      </c>
      <c r="H387" s="56">
        <v>590</v>
      </c>
      <c r="I387" s="55">
        <f t="shared" si="7"/>
        <v>98.333333333333329</v>
      </c>
      <c r="J387" s="5"/>
      <c r="K387" s="3"/>
      <c r="M387"/>
    </row>
    <row r="388" spans="2:13" x14ac:dyDescent="0.25">
      <c r="B388" s="177"/>
      <c r="C388" s="76"/>
      <c r="D388" s="54">
        <v>416</v>
      </c>
      <c r="E388" s="28"/>
      <c r="F388" s="54" t="s">
        <v>89</v>
      </c>
      <c r="G388" s="55">
        <f>G389</f>
        <v>52000</v>
      </c>
      <c r="H388" s="55">
        <f>H389</f>
        <v>28427.38</v>
      </c>
      <c r="I388" s="55">
        <f t="shared" si="7"/>
        <v>54.668038461538465</v>
      </c>
      <c r="J388" s="4"/>
      <c r="K388" s="3"/>
      <c r="M388"/>
    </row>
    <row r="389" spans="2:13" x14ac:dyDescent="0.25">
      <c r="B389" s="177"/>
      <c r="C389" s="76" t="s">
        <v>198</v>
      </c>
      <c r="D389" s="29"/>
      <c r="E389" s="28" t="s">
        <v>90</v>
      </c>
      <c r="F389" s="29" t="s">
        <v>91</v>
      </c>
      <c r="G389" s="56">
        <v>52000</v>
      </c>
      <c r="H389" s="56">
        <v>28427.38</v>
      </c>
      <c r="I389" s="55">
        <f t="shared" si="7"/>
        <v>54.668038461538465</v>
      </c>
      <c r="J389" s="5"/>
      <c r="K389" s="3"/>
      <c r="M389"/>
    </row>
    <row r="390" spans="2:13" x14ac:dyDescent="0.25">
      <c r="B390" s="177"/>
      <c r="C390" s="76"/>
      <c r="D390" s="54">
        <v>419</v>
      </c>
      <c r="E390" s="28"/>
      <c r="F390" s="54" t="s">
        <v>95</v>
      </c>
      <c r="G390" s="55">
        <f>G392+G393+G391</f>
        <v>14000</v>
      </c>
      <c r="H390" s="55">
        <f>H392+H393+H391</f>
        <v>3976.51</v>
      </c>
      <c r="I390" s="55">
        <f t="shared" si="7"/>
        <v>28.403642857142859</v>
      </c>
      <c r="J390" s="4"/>
      <c r="K390" s="3"/>
      <c r="M390"/>
    </row>
    <row r="391" spans="2:13" x14ac:dyDescent="0.25">
      <c r="B391" s="177"/>
      <c r="C391" s="76" t="s">
        <v>198</v>
      </c>
      <c r="D391" s="82"/>
      <c r="E391" s="28" t="s">
        <v>98</v>
      </c>
      <c r="F391" s="29" t="s">
        <v>244</v>
      </c>
      <c r="G391" s="56">
        <v>7000</v>
      </c>
      <c r="H391" s="56">
        <v>2005.45</v>
      </c>
      <c r="I391" s="55">
        <f t="shared" si="7"/>
        <v>28.649285714285714</v>
      </c>
      <c r="J391" s="5"/>
      <c r="K391" s="3"/>
      <c r="M391"/>
    </row>
    <row r="392" spans="2:13" x14ac:dyDescent="0.25">
      <c r="B392" s="177"/>
      <c r="C392" s="76" t="s">
        <v>198</v>
      </c>
      <c r="D392" s="188"/>
      <c r="E392" s="28" t="s">
        <v>99</v>
      </c>
      <c r="F392" s="29" t="s">
        <v>100</v>
      </c>
      <c r="G392" s="56">
        <v>6000</v>
      </c>
      <c r="H392" s="56">
        <v>1732.59</v>
      </c>
      <c r="I392" s="55">
        <f t="shared" si="7"/>
        <v>28.8765</v>
      </c>
      <c r="J392" s="5"/>
      <c r="K392" s="3"/>
      <c r="M392"/>
    </row>
    <row r="393" spans="2:13" x14ac:dyDescent="0.25">
      <c r="B393" s="177"/>
      <c r="C393" s="76" t="s">
        <v>198</v>
      </c>
      <c r="D393" s="181"/>
      <c r="E393" s="28" t="s">
        <v>101</v>
      </c>
      <c r="F393" s="29" t="s">
        <v>153</v>
      </c>
      <c r="G393" s="56">
        <v>1000</v>
      </c>
      <c r="H393" s="56">
        <v>238.47</v>
      </c>
      <c r="I393" s="55">
        <f t="shared" si="7"/>
        <v>23.847000000000001</v>
      </c>
      <c r="J393" s="5"/>
      <c r="K393" s="3"/>
      <c r="M393"/>
    </row>
    <row r="394" spans="2:13" x14ac:dyDescent="0.25">
      <c r="B394" s="177"/>
      <c r="C394" s="107"/>
      <c r="D394" s="54">
        <v>422</v>
      </c>
      <c r="E394" s="62"/>
      <c r="F394" s="54" t="s">
        <v>201</v>
      </c>
      <c r="G394" s="55">
        <f>G395</f>
        <v>5000</v>
      </c>
      <c r="H394" s="55">
        <f>H395</f>
        <v>1530</v>
      </c>
      <c r="I394" s="55">
        <f t="shared" si="7"/>
        <v>30.6</v>
      </c>
      <c r="J394" s="4"/>
      <c r="K394" s="3"/>
      <c r="M394"/>
    </row>
    <row r="395" spans="2:13" x14ac:dyDescent="0.25">
      <c r="B395" s="177"/>
      <c r="C395" s="76" t="s">
        <v>198</v>
      </c>
      <c r="D395" s="29"/>
      <c r="E395" s="28" t="s">
        <v>106</v>
      </c>
      <c r="F395" s="29" t="s">
        <v>202</v>
      </c>
      <c r="G395" s="56">
        <v>5000</v>
      </c>
      <c r="H395" s="56">
        <v>1530</v>
      </c>
      <c r="I395" s="55">
        <f t="shared" si="7"/>
        <v>30.6</v>
      </c>
      <c r="J395" s="5"/>
      <c r="K395" s="3"/>
      <c r="M395"/>
    </row>
    <row r="396" spans="2:13" x14ac:dyDescent="0.25">
      <c r="B396" s="177"/>
      <c r="C396" s="76"/>
      <c r="D396" s="54">
        <v>432</v>
      </c>
      <c r="E396" s="28"/>
      <c r="F396" s="54" t="s">
        <v>255</v>
      </c>
      <c r="G396" s="55">
        <f>G397+G398+G399+G400+G401+G402+G403+G405+G406+G404</f>
        <v>2323000</v>
      </c>
      <c r="H396" s="55">
        <f>H397+H398+H399+H400+H401+H402+H403+H405+H406+H404</f>
        <v>1245455.5799999998</v>
      </c>
      <c r="I396" s="55">
        <f t="shared" si="7"/>
        <v>53.614101592767966</v>
      </c>
      <c r="J396" s="4"/>
      <c r="K396" s="3"/>
      <c r="M396"/>
    </row>
    <row r="397" spans="2:13" x14ac:dyDescent="0.25">
      <c r="B397" s="177"/>
      <c r="C397" s="92" t="s">
        <v>280</v>
      </c>
      <c r="D397" s="179"/>
      <c r="E397" s="21" t="s">
        <v>121</v>
      </c>
      <c r="F397" s="59" t="s">
        <v>312</v>
      </c>
      <c r="G397" s="56">
        <v>290000</v>
      </c>
      <c r="H397" s="56">
        <v>174903.29</v>
      </c>
      <c r="I397" s="55">
        <f t="shared" si="7"/>
        <v>60.311479310344829</v>
      </c>
      <c r="J397" s="5"/>
      <c r="K397" s="3"/>
      <c r="M397"/>
    </row>
    <row r="398" spans="2:13" x14ac:dyDescent="0.25">
      <c r="B398" s="177"/>
      <c r="C398" s="76" t="s">
        <v>281</v>
      </c>
      <c r="D398" s="180"/>
      <c r="E398" s="28" t="s">
        <v>121</v>
      </c>
      <c r="F398" s="59" t="s">
        <v>313</v>
      </c>
      <c r="G398" s="56">
        <v>460000</v>
      </c>
      <c r="H398" s="56">
        <v>290387.40999999997</v>
      </c>
      <c r="I398" s="55">
        <f t="shared" si="7"/>
        <v>63.127697826086951</v>
      </c>
      <c r="J398" s="5"/>
      <c r="K398" s="3"/>
      <c r="M398"/>
    </row>
    <row r="399" spans="2:13" x14ac:dyDescent="0.25">
      <c r="B399" s="177"/>
      <c r="C399" s="92" t="s">
        <v>281</v>
      </c>
      <c r="D399" s="180"/>
      <c r="E399" s="21" t="s">
        <v>121</v>
      </c>
      <c r="F399" s="59" t="s">
        <v>314</v>
      </c>
      <c r="G399" s="56">
        <v>205000</v>
      </c>
      <c r="H399" s="56">
        <v>108367.96</v>
      </c>
      <c r="I399" s="55">
        <f t="shared" si="7"/>
        <v>52.862419512195125</v>
      </c>
      <c r="J399" s="5"/>
      <c r="K399" s="3"/>
      <c r="M399"/>
    </row>
    <row r="400" spans="2:13" x14ac:dyDescent="0.25">
      <c r="B400" s="177"/>
      <c r="C400" s="92" t="s">
        <v>281</v>
      </c>
      <c r="D400" s="180"/>
      <c r="E400" s="21" t="s">
        <v>121</v>
      </c>
      <c r="F400" s="59" t="s">
        <v>203</v>
      </c>
      <c r="G400" s="56">
        <v>30000</v>
      </c>
      <c r="H400" s="56">
        <v>15000</v>
      </c>
      <c r="I400" s="55">
        <f t="shared" si="7"/>
        <v>50</v>
      </c>
      <c r="J400" s="5"/>
      <c r="K400" s="3"/>
      <c r="M400"/>
    </row>
    <row r="401" spans="2:13" x14ac:dyDescent="0.25">
      <c r="B401" s="177"/>
      <c r="C401" s="76" t="s">
        <v>281</v>
      </c>
      <c r="D401" s="180"/>
      <c r="E401" s="28" t="s">
        <v>121</v>
      </c>
      <c r="F401" s="59" t="s">
        <v>304</v>
      </c>
      <c r="G401" s="56">
        <v>250000</v>
      </c>
      <c r="H401" s="56">
        <v>147625.87</v>
      </c>
      <c r="I401" s="55">
        <f t="shared" si="7"/>
        <v>59.050348</v>
      </c>
      <c r="J401" s="5"/>
      <c r="K401" s="3"/>
      <c r="M401"/>
    </row>
    <row r="402" spans="2:13" x14ac:dyDescent="0.25">
      <c r="B402" s="177"/>
      <c r="C402" s="92" t="s">
        <v>282</v>
      </c>
      <c r="D402" s="180"/>
      <c r="E402" s="21" t="s">
        <v>121</v>
      </c>
      <c r="F402" s="59" t="s">
        <v>311</v>
      </c>
      <c r="G402" s="56">
        <v>450000</v>
      </c>
      <c r="H402" s="56">
        <v>172658.83</v>
      </c>
      <c r="I402" s="55">
        <f t="shared" si="7"/>
        <v>38.368628888888885</v>
      </c>
      <c r="J402" s="5"/>
      <c r="K402" s="3"/>
      <c r="M402"/>
    </row>
    <row r="403" spans="2:13" x14ac:dyDescent="0.25">
      <c r="B403" s="177"/>
      <c r="C403" s="76" t="s">
        <v>283</v>
      </c>
      <c r="D403" s="180"/>
      <c r="E403" s="28" t="s">
        <v>121</v>
      </c>
      <c r="F403" s="29" t="s">
        <v>316</v>
      </c>
      <c r="G403" s="56">
        <v>195000</v>
      </c>
      <c r="H403" s="56">
        <v>112326.02</v>
      </c>
      <c r="I403" s="55">
        <f t="shared" si="7"/>
        <v>57.603087179487183</v>
      </c>
      <c r="J403" s="5"/>
      <c r="K403" s="3"/>
      <c r="M403"/>
    </row>
    <row r="404" spans="2:13" x14ac:dyDescent="0.25">
      <c r="B404" s="177"/>
      <c r="C404" s="92" t="s">
        <v>283</v>
      </c>
      <c r="D404" s="180"/>
      <c r="E404" s="21" t="s">
        <v>121</v>
      </c>
      <c r="F404" s="59" t="s">
        <v>306</v>
      </c>
      <c r="G404" s="56">
        <v>28000</v>
      </c>
      <c r="H404" s="56">
        <v>0</v>
      </c>
      <c r="I404" s="55">
        <f t="shared" si="7"/>
        <v>0</v>
      </c>
      <c r="J404" s="5"/>
      <c r="K404" s="3"/>
      <c r="M404"/>
    </row>
    <row r="405" spans="2:13" x14ac:dyDescent="0.25">
      <c r="B405" s="177"/>
      <c r="C405" s="92" t="s">
        <v>283</v>
      </c>
      <c r="D405" s="180"/>
      <c r="E405" s="21" t="s">
        <v>121</v>
      </c>
      <c r="F405" s="59" t="s">
        <v>315</v>
      </c>
      <c r="G405" s="56">
        <v>165000</v>
      </c>
      <c r="H405" s="56">
        <v>95538.4</v>
      </c>
      <c r="I405" s="55">
        <f t="shared" si="7"/>
        <v>57.902060606060601</v>
      </c>
      <c r="J405" s="5"/>
      <c r="K405" s="3"/>
      <c r="M405"/>
    </row>
    <row r="406" spans="2:13" x14ac:dyDescent="0.25">
      <c r="B406" s="177"/>
      <c r="C406" s="92" t="s">
        <v>284</v>
      </c>
      <c r="D406" s="180"/>
      <c r="E406" s="21" t="s">
        <v>121</v>
      </c>
      <c r="F406" s="59" t="s">
        <v>317</v>
      </c>
      <c r="G406" s="56">
        <v>250000</v>
      </c>
      <c r="H406" s="56">
        <v>128647.8</v>
      </c>
      <c r="I406" s="55">
        <f t="shared" si="7"/>
        <v>51.459119999999999</v>
      </c>
      <c r="J406" s="5"/>
      <c r="K406" s="3"/>
      <c r="M406"/>
    </row>
    <row r="407" spans="2:13" x14ac:dyDescent="0.25">
      <c r="B407" s="177"/>
      <c r="C407" s="74"/>
      <c r="D407" s="91">
        <v>461</v>
      </c>
      <c r="E407" s="99"/>
      <c r="F407" s="91" t="s">
        <v>204</v>
      </c>
      <c r="G407" s="55">
        <f>G408</f>
        <v>655000</v>
      </c>
      <c r="H407" s="55">
        <f>H408</f>
        <v>323232.8</v>
      </c>
      <c r="I407" s="55">
        <f t="shared" si="7"/>
        <v>49.348519083969464</v>
      </c>
      <c r="J407" s="4"/>
      <c r="K407" s="3"/>
      <c r="M407"/>
    </row>
    <row r="408" spans="2:13" x14ac:dyDescent="0.25">
      <c r="B408" s="177"/>
      <c r="C408" s="76" t="s">
        <v>198</v>
      </c>
      <c r="D408" s="29"/>
      <c r="E408" s="28" t="s">
        <v>132</v>
      </c>
      <c r="F408" s="59" t="s">
        <v>205</v>
      </c>
      <c r="G408" s="56">
        <v>655000</v>
      </c>
      <c r="H408" s="56">
        <v>323232.8</v>
      </c>
      <c r="I408" s="55">
        <f t="shared" si="7"/>
        <v>49.348519083969464</v>
      </c>
      <c r="J408" s="5"/>
      <c r="K408" s="3"/>
      <c r="M408"/>
    </row>
    <row r="409" spans="2:13" x14ac:dyDescent="0.25">
      <c r="B409" s="177"/>
      <c r="C409" s="76"/>
      <c r="D409" s="54">
        <v>463</v>
      </c>
      <c r="E409" s="28"/>
      <c r="F409" s="91" t="s">
        <v>134</v>
      </c>
      <c r="G409" s="55">
        <f>G410</f>
        <v>315580.58</v>
      </c>
      <c r="H409" s="55">
        <f>H410</f>
        <v>131606.10999999999</v>
      </c>
      <c r="I409" s="55">
        <f t="shared" si="7"/>
        <v>41.702854465886332</v>
      </c>
      <c r="J409" s="4"/>
      <c r="K409" s="3"/>
      <c r="M409"/>
    </row>
    <row r="410" spans="2:13" x14ac:dyDescent="0.25">
      <c r="B410" s="177"/>
      <c r="C410" s="76" t="s">
        <v>198</v>
      </c>
      <c r="D410" s="29"/>
      <c r="E410" s="28" t="s">
        <v>135</v>
      </c>
      <c r="F410" s="59" t="s">
        <v>134</v>
      </c>
      <c r="G410" s="56">
        <v>315580.58</v>
      </c>
      <c r="H410" s="56">
        <v>131606.10999999999</v>
      </c>
      <c r="I410" s="55">
        <f t="shared" si="7"/>
        <v>41.702854465886332</v>
      </c>
      <c r="J410" s="5"/>
      <c r="K410" s="3"/>
      <c r="M410"/>
    </row>
    <row r="411" spans="2:13" ht="15.75" thickBot="1" x14ac:dyDescent="0.3">
      <c r="B411" s="178"/>
      <c r="C411" s="93"/>
      <c r="D411" s="94"/>
      <c r="E411" s="72"/>
      <c r="F411" s="95" t="s">
        <v>160</v>
      </c>
      <c r="G411" s="64">
        <f>G367+G375+G379+G388+G390+G394+G396+G407+G409+G386+G373</f>
        <v>3627230.58</v>
      </c>
      <c r="H411" s="64">
        <f>H367+H375+H379+H388+H390+H394+H396+H407+H409+H386+H373</f>
        <v>1848009.6999999997</v>
      </c>
      <c r="I411" s="55">
        <f t="shared" si="7"/>
        <v>50.948227835022266</v>
      </c>
      <c r="J411" s="4"/>
      <c r="K411" s="3"/>
      <c r="M411"/>
    </row>
    <row r="412" spans="2:13" x14ac:dyDescent="0.25">
      <c r="B412" s="11"/>
      <c r="C412" s="11"/>
      <c r="D412" s="11"/>
      <c r="E412" s="12"/>
      <c r="F412" s="61"/>
    </row>
    <row r="413" spans="2:13" x14ac:dyDescent="0.25">
      <c r="B413" s="11"/>
      <c r="C413" s="11"/>
      <c r="D413" s="11"/>
      <c r="E413" s="12"/>
      <c r="F413" s="61"/>
    </row>
    <row r="414" spans="2:13" ht="15.75" x14ac:dyDescent="0.25">
      <c r="B414" s="11"/>
      <c r="C414" s="67" t="s">
        <v>258</v>
      </c>
      <c r="D414" s="11"/>
      <c r="E414" s="12"/>
      <c r="F414" s="61"/>
    </row>
    <row r="415" spans="2:13" ht="16.5" thickBot="1" x14ac:dyDescent="0.3">
      <c r="B415" s="11"/>
      <c r="C415" s="67"/>
      <c r="D415" s="11"/>
      <c r="E415" s="12"/>
      <c r="F415" s="61"/>
    </row>
    <row r="416" spans="2:13" ht="15" customHeight="1" x14ac:dyDescent="0.25">
      <c r="B416" s="44" t="s">
        <v>143</v>
      </c>
      <c r="C416" s="70" t="s">
        <v>162</v>
      </c>
      <c r="D416" s="70" t="s">
        <v>1</v>
      </c>
      <c r="E416" s="70" t="s">
        <v>1</v>
      </c>
      <c r="F416" s="69" t="s">
        <v>3</v>
      </c>
      <c r="G416" s="174" t="s">
        <v>296</v>
      </c>
      <c r="H416" s="174" t="s">
        <v>322</v>
      </c>
      <c r="I416" s="174" t="s">
        <v>321</v>
      </c>
      <c r="J416" s="158"/>
      <c r="K416" s="3"/>
      <c r="M416"/>
    </row>
    <row r="417" spans="2:13" ht="25.5" customHeight="1" thickBot="1" x14ac:dyDescent="0.3">
      <c r="B417" s="47" t="s">
        <v>2</v>
      </c>
      <c r="C417" s="72" t="s">
        <v>2</v>
      </c>
      <c r="D417" s="72" t="s">
        <v>2</v>
      </c>
      <c r="E417" s="72" t="s">
        <v>2</v>
      </c>
      <c r="F417" s="97"/>
      <c r="G417" s="175"/>
      <c r="H417" s="175"/>
      <c r="I417" s="175"/>
      <c r="J417" s="158"/>
      <c r="K417" s="3"/>
      <c r="M417"/>
    </row>
    <row r="418" spans="2:13" x14ac:dyDescent="0.25">
      <c r="B418" s="87"/>
      <c r="C418" s="88"/>
      <c r="D418" s="88"/>
      <c r="E418" s="88"/>
      <c r="F418" s="88"/>
      <c r="G418" s="89"/>
      <c r="H418" s="89"/>
      <c r="I418" s="89"/>
      <c r="J418" s="161"/>
      <c r="K418" s="3"/>
      <c r="M418"/>
    </row>
    <row r="419" spans="2:13" x14ac:dyDescent="0.25">
      <c r="B419" s="106" t="s">
        <v>197</v>
      </c>
      <c r="C419" s="28"/>
      <c r="D419" s="107"/>
      <c r="E419" s="28"/>
      <c r="F419" s="29"/>
      <c r="G419" s="108"/>
      <c r="H419" s="108"/>
      <c r="I419" s="108"/>
      <c r="K419" s="3"/>
      <c r="M419"/>
    </row>
    <row r="420" spans="2:13" x14ac:dyDescent="0.25">
      <c r="B420" s="191"/>
      <c r="C420" s="21"/>
      <c r="D420" s="91">
        <v>411</v>
      </c>
      <c r="E420" s="21"/>
      <c r="F420" s="91" t="s">
        <v>44</v>
      </c>
      <c r="G420" s="109">
        <f>G421+G422+G423+G424+G425</f>
        <v>102700</v>
      </c>
      <c r="H420" s="109">
        <f>H421+H422+H423+H424+H425</f>
        <v>45197.65</v>
      </c>
      <c r="I420" s="109">
        <f>H420/G420%</f>
        <v>44.009396299902633</v>
      </c>
      <c r="J420" s="4"/>
      <c r="K420" s="3"/>
      <c r="M420"/>
    </row>
    <row r="421" spans="2:13" x14ac:dyDescent="0.25">
      <c r="B421" s="177"/>
      <c r="C421" s="76" t="s">
        <v>285</v>
      </c>
      <c r="D421" s="179"/>
      <c r="E421" s="28" t="s">
        <v>45</v>
      </c>
      <c r="F421" s="29" t="s">
        <v>46</v>
      </c>
      <c r="G421" s="56">
        <v>85000</v>
      </c>
      <c r="H421" s="56">
        <v>45150.12</v>
      </c>
      <c r="I421" s="109">
        <f t="shared" ref="I421:I442" si="8">H421/G421%</f>
        <v>53.117788235294121</v>
      </c>
      <c r="J421" s="5"/>
      <c r="K421" s="3"/>
      <c r="M421"/>
    </row>
    <row r="422" spans="2:13" x14ac:dyDescent="0.25">
      <c r="B422" s="177"/>
      <c r="C422" s="76" t="s">
        <v>285</v>
      </c>
      <c r="D422" s="180"/>
      <c r="E422" s="28" t="s">
        <v>47</v>
      </c>
      <c r="F422" s="29" t="s">
        <v>48</v>
      </c>
      <c r="G422" s="56">
        <v>2700</v>
      </c>
      <c r="H422" s="56">
        <v>0</v>
      </c>
      <c r="I422" s="109">
        <f t="shared" si="8"/>
        <v>0</v>
      </c>
      <c r="J422" s="5"/>
      <c r="K422" s="3"/>
      <c r="M422"/>
    </row>
    <row r="423" spans="2:13" x14ac:dyDescent="0.25">
      <c r="B423" s="177"/>
      <c r="C423" s="76" t="s">
        <v>285</v>
      </c>
      <c r="D423" s="180"/>
      <c r="E423" s="28" t="s">
        <v>49</v>
      </c>
      <c r="F423" s="29" t="s">
        <v>50</v>
      </c>
      <c r="G423" s="56">
        <v>10800</v>
      </c>
      <c r="H423" s="56">
        <v>0</v>
      </c>
      <c r="I423" s="109">
        <f t="shared" si="8"/>
        <v>0</v>
      </c>
      <c r="J423" s="5"/>
      <c r="K423" s="3"/>
      <c r="M423"/>
    </row>
    <row r="424" spans="2:13" x14ac:dyDescent="0.25">
      <c r="B424" s="177"/>
      <c r="C424" s="76" t="s">
        <v>285</v>
      </c>
      <c r="D424" s="180"/>
      <c r="E424" s="28" t="s">
        <v>51</v>
      </c>
      <c r="F424" s="29" t="s">
        <v>52</v>
      </c>
      <c r="G424" s="56">
        <v>3900</v>
      </c>
      <c r="H424" s="56">
        <v>47.53</v>
      </c>
      <c r="I424" s="109">
        <f t="shared" si="8"/>
        <v>1.2187179487179487</v>
      </c>
      <c r="J424" s="5"/>
      <c r="K424" s="3"/>
      <c r="M424"/>
    </row>
    <row r="425" spans="2:13" x14ac:dyDescent="0.25">
      <c r="B425" s="177"/>
      <c r="C425" s="76" t="s">
        <v>285</v>
      </c>
      <c r="D425" s="181"/>
      <c r="E425" s="28" t="s">
        <v>53</v>
      </c>
      <c r="F425" s="29" t="s">
        <v>54</v>
      </c>
      <c r="G425" s="56">
        <v>300</v>
      </c>
      <c r="H425" s="56">
        <v>0</v>
      </c>
      <c r="I425" s="109">
        <f t="shared" si="8"/>
        <v>0</v>
      </c>
      <c r="J425" s="5"/>
      <c r="K425" s="3"/>
      <c r="M425"/>
    </row>
    <row r="426" spans="2:13" x14ac:dyDescent="0.25">
      <c r="B426" s="177"/>
      <c r="C426" s="76"/>
      <c r="D426" s="79">
        <v>412</v>
      </c>
      <c r="E426" s="62"/>
      <c r="F426" s="54" t="s">
        <v>55</v>
      </c>
      <c r="G426" s="80">
        <f>G427</f>
        <v>700</v>
      </c>
      <c r="H426" s="80">
        <f>H427</f>
        <v>540</v>
      </c>
      <c r="I426" s="109">
        <f t="shared" si="8"/>
        <v>77.142857142857139</v>
      </c>
      <c r="J426" s="160"/>
      <c r="K426" s="3"/>
      <c r="M426"/>
    </row>
    <row r="427" spans="2:13" x14ac:dyDescent="0.25">
      <c r="B427" s="177"/>
      <c r="C427" s="76" t="s">
        <v>285</v>
      </c>
      <c r="D427" s="79"/>
      <c r="E427" s="81" t="s">
        <v>300</v>
      </c>
      <c r="F427" s="35" t="s">
        <v>301</v>
      </c>
      <c r="G427" s="56">
        <v>700</v>
      </c>
      <c r="H427" s="56">
        <v>540</v>
      </c>
      <c r="I427" s="109">
        <f t="shared" si="8"/>
        <v>77.142857142857139</v>
      </c>
      <c r="J427" s="5"/>
      <c r="K427" s="3"/>
      <c r="M427"/>
    </row>
    <row r="428" spans="2:13" x14ac:dyDescent="0.25">
      <c r="B428" s="177"/>
      <c r="C428" s="76"/>
      <c r="D428" s="54">
        <v>413</v>
      </c>
      <c r="E428" s="28"/>
      <c r="F428" s="54" t="s">
        <v>58</v>
      </c>
      <c r="G428" s="55">
        <f>G429+G430</f>
        <v>3000</v>
      </c>
      <c r="H428" s="55">
        <f>H429+H430</f>
        <v>1521</v>
      </c>
      <c r="I428" s="109">
        <f t="shared" si="8"/>
        <v>50.7</v>
      </c>
      <c r="J428" s="4"/>
      <c r="K428" s="3"/>
      <c r="M428"/>
    </row>
    <row r="429" spans="2:13" x14ac:dyDescent="0.25">
      <c r="B429" s="177"/>
      <c r="C429" s="76" t="s">
        <v>285</v>
      </c>
      <c r="D429" s="179"/>
      <c r="E429" s="28" t="s">
        <v>59</v>
      </c>
      <c r="F429" s="29" t="s">
        <v>60</v>
      </c>
      <c r="G429" s="56">
        <v>2000</v>
      </c>
      <c r="H429" s="56">
        <v>1151</v>
      </c>
      <c r="I429" s="109">
        <f t="shared" si="8"/>
        <v>57.55</v>
      </c>
      <c r="J429" s="5"/>
      <c r="K429" s="3"/>
      <c r="M429"/>
    </row>
    <row r="430" spans="2:13" x14ac:dyDescent="0.25">
      <c r="B430" s="177"/>
      <c r="C430" s="76" t="s">
        <v>272</v>
      </c>
      <c r="D430" s="181"/>
      <c r="E430" s="28" t="s">
        <v>65</v>
      </c>
      <c r="F430" s="29" t="s">
        <v>147</v>
      </c>
      <c r="G430" s="56">
        <v>1000</v>
      </c>
      <c r="H430" s="56">
        <v>370</v>
      </c>
      <c r="I430" s="109">
        <f t="shared" si="8"/>
        <v>37</v>
      </c>
      <c r="J430" s="5"/>
      <c r="K430" s="3"/>
      <c r="M430"/>
    </row>
    <row r="431" spans="2:13" x14ac:dyDescent="0.25">
      <c r="B431" s="177"/>
      <c r="C431" s="76"/>
      <c r="D431" s="54">
        <v>414</v>
      </c>
      <c r="E431" s="28"/>
      <c r="F431" s="54" t="s">
        <v>67</v>
      </c>
      <c r="G431" s="55">
        <f>G432+G433+G434</f>
        <v>2600</v>
      </c>
      <c r="H431" s="55">
        <f>H432+H433+H434</f>
        <v>553.41</v>
      </c>
      <c r="I431" s="109">
        <f t="shared" si="8"/>
        <v>21.285</v>
      </c>
      <c r="J431" s="4"/>
      <c r="K431" s="3"/>
      <c r="M431"/>
    </row>
    <row r="432" spans="2:13" x14ac:dyDescent="0.25">
      <c r="B432" s="177"/>
      <c r="C432" s="76" t="s">
        <v>285</v>
      </c>
      <c r="D432" s="179"/>
      <c r="E432" s="28" t="s">
        <v>68</v>
      </c>
      <c r="F432" s="29" t="s">
        <v>69</v>
      </c>
      <c r="G432" s="56">
        <v>1000</v>
      </c>
      <c r="H432" s="56">
        <v>229.6</v>
      </c>
      <c r="I432" s="109">
        <f t="shared" si="8"/>
        <v>22.96</v>
      </c>
      <c r="J432" s="5"/>
      <c r="K432" s="3"/>
      <c r="M432"/>
    </row>
    <row r="433" spans="2:13" x14ac:dyDescent="0.25">
      <c r="B433" s="177"/>
      <c r="C433" s="76" t="s">
        <v>285</v>
      </c>
      <c r="D433" s="180"/>
      <c r="E433" s="28" t="s">
        <v>70</v>
      </c>
      <c r="F433" s="29" t="s">
        <v>71</v>
      </c>
      <c r="G433" s="56">
        <v>1000</v>
      </c>
      <c r="H433" s="56">
        <v>0</v>
      </c>
      <c r="I433" s="109">
        <f t="shared" si="8"/>
        <v>0</v>
      </c>
      <c r="J433" s="5"/>
      <c r="K433" s="3"/>
      <c r="M433"/>
    </row>
    <row r="434" spans="2:13" x14ac:dyDescent="0.25">
      <c r="B434" s="177"/>
      <c r="C434" s="76" t="s">
        <v>273</v>
      </c>
      <c r="D434" s="181"/>
      <c r="E434" s="28" t="s">
        <v>72</v>
      </c>
      <c r="F434" s="29" t="s">
        <v>148</v>
      </c>
      <c r="G434" s="56">
        <v>600</v>
      </c>
      <c r="H434" s="56">
        <v>323.81</v>
      </c>
      <c r="I434" s="109">
        <f t="shared" si="8"/>
        <v>53.968333333333334</v>
      </c>
      <c r="J434" s="5"/>
      <c r="K434" s="3"/>
      <c r="M434"/>
    </row>
    <row r="435" spans="2:13" x14ac:dyDescent="0.25">
      <c r="B435" s="177"/>
      <c r="C435" s="92"/>
      <c r="D435" s="91">
        <v>415</v>
      </c>
      <c r="E435" s="21"/>
      <c r="F435" s="91" t="s">
        <v>200</v>
      </c>
      <c r="G435" s="55">
        <f>G436</f>
        <v>500</v>
      </c>
      <c r="H435" s="55">
        <f>H436</f>
        <v>116.3</v>
      </c>
      <c r="I435" s="109">
        <f t="shared" si="8"/>
        <v>23.259999999999998</v>
      </c>
      <c r="J435" s="4"/>
      <c r="K435" s="3"/>
      <c r="M435"/>
    </row>
    <row r="436" spans="2:13" x14ac:dyDescent="0.25">
      <c r="B436" s="177"/>
      <c r="C436" s="92" t="s">
        <v>285</v>
      </c>
      <c r="D436" s="78"/>
      <c r="E436" s="21" t="s">
        <v>87</v>
      </c>
      <c r="F436" s="59" t="s">
        <v>151</v>
      </c>
      <c r="G436" s="56">
        <v>500</v>
      </c>
      <c r="H436" s="56">
        <v>116.3</v>
      </c>
      <c r="I436" s="109">
        <f t="shared" si="8"/>
        <v>23.259999999999998</v>
      </c>
      <c r="J436" s="5"/>
      <c r="K436" s="3"/>
      <c r="M436"/>
    </row>
    <row r="437" spans="2:13" x14ac:dyDescent="0.25">
      <c r="B437" s="177"/>
      <c r="C437" s="92"/>
      <c r="D437" s="91">
        <v>419</v>
      </c>
      <c r="E437" s="21"/>
      <c r="F437" s="91" t="s">
        <v>95</v>
      </c>
      <c r="G437" s="55">
        <f>G439+G438</f>
        <v>7400</v>
      </c>
      <c r="H437" s="55">
        <f>H439+H438</f>
        <v>2842.8</v>
      </c>
      <c r="I437" s="109">
        <f t="shared" si="8"/>
        <v>38.41621621621622</v>
      </c>
      <c r="J437" s="4"/>
      <c r="K437" s="3"/>
      <c r="M437"/>
    </row>
    <row r="438" spans="2:13" x14ac:dyDescent="0.25">
      <c r="B438" s="177"/>
      <c r="C438" s="92" t="s">
        <v>285</v>
      </c>
      <c r="D438" s="119"/>
      <c r="E438" s="21" t="s">
        <v>264</v>
      </c>
      <c r="F438" s="83" t="s">
        <v>265</v>
      </c>
      <c r="G438" s="57">
        <v>5900</v>
      </c>
      <c r="H438" s="57">
        <v>2842.8</v>
      </c>
      <c r="I438" s="109">
        <f t="shared" si="8"/>
        <v>48.183050847457629</v>
      </c>
      <c r="J438" s="127"/>
      <c r="K438" s="3"/>
      <c r="M438"/>
    </row>
    <row r="439" spans="2:13" x14ac:dyDescent="0.25">
      <c r="B439" s="177"/>
      <c r="C439" s="92" t="s">
        <v>285</v>
      </c>
      <c r="D439" s="77"/>
      <c r="E439" s="21" t="s">
        <v>101</v>
      </c>
      <c r="F439" s="59" t="s">
        <v>153</v>
      </c>
      <c r="G439" s="56">
        <v>1500</v>
      </c>
      <c r="H439" s="56">
        <v>0</v>
      </c>
      <c r="I439" s="109">
        <f t="shared" si="8"/>
        <v>0</v>
      </c>
      <c r="J439" s="5"/>
      <c r="K439" s="3"/>
      <c r="M439"/>
    </row>
    <row r="440" spans="2:13" x14ac:dyDescent="0.25">
      <c r="B440" s="177"/>
      <c r="C440" s="92"/>
      <c r="D440" s="91">
        <v>463</v>
      </c>
      <c r="E440" s="21"/>
      <c r="F440" s="91" t="s">
        <v>134</v>
      </c>
      <c r="G440" s="55">
        <f>G441</f>
        <v>58000</v>
      </c>
      <c r="H440" s="55">
        <f>H441</f>
        <v>38725.760000000002</v>
      </c>
      <c r="I440" s="109">
        <f t="shared" si="8"/>
        <v>66.768551724137936</v>
      </c>
      <c r="J440" s="4"/>
      <c r="K440" s="3"/>
      <c r="M440"/>
    </row>
    <row r="441" spans="2:13" x14ac:dyDescent="0.25">
      <c r="B441" s="177"/>
      <c r="C441" s="92" t="s">
        <v>285</v>
      </c>
      <c r="D441" s="59"/>
      <c r="E441" s="21" t="s">
        <v>135</v>
      </c>
      <c r="F441" s="59" t="s">
        <v>134</v>
      </c>
      <c r="G441" s="56">
        <v>58000</v>
      </c>
      <c r="H441" s="56">
        <v>38725.760000000002</v>
      </c>
      <c r="I441" s="109">
        <f t="shared" si="8"/>
        <v>66.768551724137936</v>
      </c>
      <c r="J441" s="5"/>
      <c r="K441" s="3"/>
      <c r="M441"/>
    </row>
    <row r="442" spans="2:13" ht="15.75" thickBot="1" x14ac:dyDescent="0.3">
      <c r="B442" s="178"/>
      <c r="C442" s="93"/>
      <c r="D442" s="94"/>
      <c r="E442" s="72"/>
      <c r="F442" s="95" t="s">
        <v>160</v>
      </c>
      <c r="G442" s="64">
        <f>G420+G428+G431+G437+G440+G435+G426</f>
        <v>174900</v>
      </c>
      <c r="H442" s="64">
        <f>H420+H428+H431+H437+H440+H435+H426</f>
        <v>89496.920000000013</v>
      </c>
      <c r="I442" s="109">
        <f t="shared" si="8"/>
        <v>51.17033733562036</v>
      </c>
      <c r="J442" s="4"/>
      <c r="K442" s="3"/>
      <c r="M442"/>
    </row>
    <row r="443" spans="2:13" x14ac:dyDescent="0.25">
      <c r="B443" s="1"/>
      <c r="C443" s="53"/>
      <c r="D443" s="11"/>
      <c r="E443" s="12"/>
      <c r="F443" s="115"/>
      <c r="G443" s="4" t="s">
        <v>185</v>
      </c>
      <c r="H443" s="4"/>
      <c r="I443" s="4"/>
      <c r="J443" s="4"/>
      <c r="K443" s="4"/>
      <c r="L443" s="4"/>
      <c r="M443" s="4"/>
    </row>
    <row r="444" spans="2:13" x14ac:dyDescent="0.25">
      <c r="B444" s="1"/>
      <c r="C444" s="53"/>
      <c r="D444" s="11"/>
      <c r="E444" s="12"/>
      <c r="F444" s="61"/>
      <c r="G444" s="4"/>
      <c r="H444" s="4"/>
      <c r="I444" s="4"/>
      <c r="J444" s="4"/>
      <c r="K444" s="4"/>
      <c r="L444" s="4"/>
      <c r="M444" s="4"/>
    </row>
    <row r="445" spans="2:13" x14ac:dyDescent="0.25">
      <c r="B445" s="1"/>
      <c r="C445" s="53"/>
      <c r="D445" s="11"/>
      <c r="E445" s="12"/>
      <c r="F445" s="61"/>
      <c r="G445" s="4"/>
      <c r="H445" s="4"/>
      <c r="I445" s="4"/>
      <c r="J445" s="4"/>
      <c r="K445" s="4"/>
      <c r="L445" s="4"/>
      <c r="M445" s="4"/>
    </row>
    <row r="446" spans="2:13" x14ac:dyDescent="0.25">
      <c r="B446" s="1"/>
      <c r="C446" s="53"/>
      <c r="D446" s="11"/>
      <c r="E446" s="12"/>
      <c r="F446" s="61"/>
      <c r="G446" s="4"/>
      <c r="H446" s="4"/>
      <c r="I446" s="4"/>
      <c r="J446" s="4"/>
      <c r="K446" s="4"/>
      <c r="L446" s="4"/>
      <c r="M446" s="4"/>
    </row>
    <row r="447" spans="2:13" x14ac:dyDescent="0.25">
      <c r="B447" s="1"/>
      <c r="C447" s="53"/>
      <c r="D447" s="11"/>
      <c r="E447" s="12"/>
      <c r="F447" s="61"/>
      <c r="G447" s="4"/>
      <c r="H447" s="4"/>
      <c r="I447" s="4"/>
      <c r="J447" s="4"/>
      <c r="K447" s="4"/>
      <c r="L447" s="4"/>
      <c r="M447" s="4"/>
    </row>
    <row r="448" spans="2:13" x14ac:dyDescent="0.25">
      <c r="B448" s="1"/>
      <c r="C448" s="53"/>
      <c r="D448" s="11"/>
      <c r="E448" s="12"/>
      <c r="F448" s="61"/>
      <c r="G448" s="4"/>
      <c r="H448" s="4"/>
      <c r="I448" s="4"/>
      <c r="J448" s="4"/>
      <c r="K448" s="4"/>
      <c r="L448" s="4"/>
      <c r="M448" s="4"/>
    </row>
    <row r="449" spans="2:13" x14ac:dyDescent="0.25">
      <c r="B449" s="1"/>
      <c r="C449" s="53"/>
      <c r="D449" s="11"/>
      <c r="E449" s="12"/>
      <c r="F449" s="61"/>
      <c r="G449" s="4"/>
      <c r="H449" s="4"/>
      <c r="I449" s="4"/>
      <c r="J449" s="4"/>
      <c r="K449" s="4"/>
      <c r="L449" s="4"/>
      <c r="M449" s="4"/>
    </row>
    <row r="450" spans="2:13" x14ac:dyDescent="0.25">
      <c r="B450" s="1"/>
      <c r="C450" s="53"/>
      <c r="D450" s="11"/>
      <c r="E450" s="12"/>
      <c r="F450" s="61"/>
      <c r="G450" s="4"/>
      <c r="H450" s="4"/>
      <c r="I450" s="4"/>
      <c r="J450" s="4"/>
      <c r="K450" s="4"/>
      <c r="L450" s="4"/>
      <c r="M450" s="4"/>
    </row>
    <row r="451" spans="2:13" x14ac:dyDescent="0.25">
      <c r="B451" s="1"/>
      <c r="C451" s="53"/>
      <c r="D451" s="11"/>
      <c r="E451" s="12"/>
      <c r="F451" s="61"/>
      <c r="G451" s="4"/>
      <c r="H451" s="4"/>
      <c r="I451" s="4"/>
      <c r="J451" s="4"/>
      <c r="K451" s="4"/>
      <c r="L451" s="4"/>
      <c r="M451" s="4"/>
    </row>
    <row r="452" spans="2:13" x14ac:dyDescent="0.25">
      <c r="B452" s="1"/>
      <c r="C452" s="53"/>
      <c r="D452" s="11"/>
      <c r="E452" s="12"/>
      <c r="F452" s="61"/>
      <c r="G452" s="4"/>
      <c r="H452" s="4"/>
      <c r="I452" s="4"/>
      <c r="J452" s="4"/>
      <c r="K452" s="4"/>
      <c r="L452" s="4"/>
      <c r="M452" s="4"/>
    </row>
    <row r="453" spans="2:13" x14ac:dyDescent="0.25">
      <c r="B453" s="1"/>
      <c r="C453" s="53"/>
      <c r="D453" s="11"/>
      <c r="E453" s="12"/>
      <c r="F453" s="61"/>
      <c r="G453" s="4"/>
      <c r="H453" s="4"/>
      <c r="I453" s="4"/>
      <c r="J453" s="4"/>
      <c r="K453" s="4"/>
      <c r="L453" s="4"/>
      <c r="M453" s="4"/>
    </row>
    <row r="454" spans="2:13" x14ac:dyDescent="0.25">
      <c r="B454" s="1"/>
      <c r="C454" s="53"/>
      <c r="D454" s="11"/>
      <c r="E454" s="12"/>
      <c r="F454" s="61"/>
      <c r="G454" s="4"/>
      <c r="H454" s="4"/>
      <c r="I454" s="4"/>
      <c r="J454" s="4"/>
      <c r="K454" s="4"/>
      <c r="L454" s="4"/>
      <c r="M454" s="4"/>
    </row>
    <row r="455" spans="2:13" x14ac:dyDescent="0.25">
      <c r="B455" s="1"/>
      <c r="C455" s="53"/>
      <c r="D455" s="11"/>
      <c r="E455" s="12"/>
      <c r="F455" s="61"/>
      <c r="G455" s="4"/>
      <c r="H455" s="4"/>
      <c r="I455" s="4"/>
      <c r="J455" s="4"/>
      <c r="K455" s="4"/>
      <c r="L455" s="4"/>
      <c r="M455" s="4"/>
    </row>
    <row r="456" spans="2:13" x14ac:dyDescent="0.25">
      <c r="B456" s="1"/>
      <c r="C456" s="53"/>
      <c r="D456" s="11"/>
      <c r="E456" s="12"/>
      <c r="F456" s="61"/>
      <c r="G456" s="4"/>
      <c r="H456" s="4"/>
      <c r="I456" s="4"/>
      <c r="J456" s="4"/>
      <c r="K456" s="4"/>
      <c r="L456" s="4"/>
      <c r="M456" s="4"/>
    </row>
    <row r="457" spans="2:13" x14ac:dyDescent="0.25">
      <c r="B457" s="1"/>
      <c r="C457" s="53"/>
      <c r="D457" s="11"/>
      <c r="E457" s="12"/>
      <c r="F457" s="61"/>
      <c r="G457" s="4"/>
      <c r="H457" s="4"/>
      <c r="I457" s="4"/>
      <c r="J457" s="4"/>
      <c r="K457" s="4"/>
      <c r="L457" s="4"/>
      <c r="M457" s="4"/>
    </row>
    <row r="458" spans="2:13" x14ac:dyDescent="0.25">
      <c r="B458" s="1"/>
      <c r="C458" s="53"/>
      <c r="D458" s="11"/>
      <c r="E458" s="12"/>
      <c r="F458" s="61"/>
      <c r="G458" s="4"/>
      <c r="H458" s="4"/>
      <c r="I458" s="4"/>
      <c r="J458" s="4"/>
      <c r="K458" s="4"/>
      <c r="L458" s="4"/>
      <c r="M458" s="4"/>
    </row>
    <row r="459" spans="2:13" x14ac:dyDescent="0.25">
      <c r="B459" s="1"/>
      <c r="C459" s="53"/>
      <c r="D459" s="11"/>
      <c r="E459" s="12"/>
      <c r="F459" s="61"/>
      <c r="G459" s="4"/>
      <c r="H459" s="4"/>
      <c r="I459" s="4"/>
      <c r="J459" s="4"/>
      <c r="K459" s="4"/>
      <c r="L459" s="4"/>
      <c r="M459" s="4"/>
    </row>
    <row r="460" spans="2:13" x14ac:dyDescent="0.25">
      <c r="B460" s="1"/>
      <c r="C460" s="53"/>
      <c r="D460" s="11"/>
      <c r="E460" s="12"/>
      <c r="F460" s="61"/>
      <c r="G460" s="4"/>
      <c r="H460" s="4"/>
      <c r="I460" s="4"/>
      <c r="J460" s="4"/>
      <c r="K460" s="4"/>
      <c r="L460" s="4"/>
      <c r="M460" s="4"/>
    </row>
    <row r="461" spans="2:13" x14ac:dyDescent="0.25">
      <c r="B461" s="1"/>
      <c r="C461" s="53"/>
      <c r="D461" s="11"/>
      <c r="E461" s="12"/>
      <c r="F461" s="61"/>
      <c r="G461" s="4"/>
      <c r="H461" s="4"/>
      <c r="I461" s="4"/>
      <c r="J461" s="4"/>
      <c r="K461" s="4"/>
      <c r="L461" s="4"/>
      <c r="M461" s="4"/>
    </row>
    <row r="462" spans="2:13" x14ac:dyDescent="0.25">
      <c r="B462" s="1"/>
      <c r="C462" s="53"/>
      <c r="D462" s="11"/>
      <c r="E462" s="12"/>
      <c r="F462" s="61"/>
      <c r="G462" s="4"/>
      <c r="H462" s="4"/>
      <c r="I462" s="4"/>
      <c r="J462" s="4"/>
      <c r="K462" s="4"/>
      <c r="L462" s="4"/>
      <c r="M462" s="4"/>
    </row>
    <row r="463" spans="2:13" x14ac:dyDescent="0.25">
      <c r="B463" s="1"/>
      <c r="C463" s="53"/>
      <c r="D463" s="11"/>
      <c r="E463" s="12"/>
      <c r="F463" s="61"/>
      <c r="G463" s="4"/>
      <c r="H463" s="4"/>
      <c r="I463" s="4"/>
      <c r="J463" s="4"/>
      <c r="K463" s="4"/>
      <c r="L463" s="4"/>
      <c r="M463" s="4"/>
    </row>
    <row r="464" spans="2:13" ht="18.75" x14ac:dyDescent="0.3">
      <c r="B464" s="11"/>
      <c r="C464" s="185" t="s">
        <v>262</v>
      </c>
      <c r="D464" s="186"/>
      <c r="E464" s="186"/>
      <c r="F464" s="186"/>
      <c r="G464" s="187"/>
      <c r="H464" s="1"/>
      <c r="I464" s="1"/>
      <c r="J464" s="1"/>
      <c r="K464" s="1"/>
      <c r="L464" s="1"/>
    </row>
    <row r="465" spans="2:13" ht="19.5" thickBot="1" x14ac:dyDescent="0.35">
      <c r="B465" s="11"/>
      <c r="C465" s="68"/>
      <c r="D465" s="116"/>
      <c r="E465" s="116"/>
      <c r="F465" s="116"/>
    </row>
    <row r="466" spans="2:13" ht="15" customHeight="1" x14ac:dyDescent="0.25">
      <c r="B466" s="14" t="s">
        <v>143</v>
      </c>
      <c r="C466" s="70" t="s">
        <v>162</v>
      </c>
      <c r="D466" s="44" t="s">
        <v>1</v>
      </c>
      <c r="E466" s="70" t="s">
        <v>1</v>
      </c>
      <c r="F466" s="69" t="s">
        <v>3</v>
      </c>
      <c r="G466" s="174" t="s">
        <v>296</v>
      </c>
      <c r="H466" s="174" t="s">
        <v>322</v>
      </c>
      <c r="I466" s="174" t="s">
        <v>321</v>
      </c>
      <c r="J466" s="158"/>
      <c r="K466" s="3"/>
      <c r="M466"/>
    </row>
    <row r="467" spans="2:13" ht="23.25" customHeight="1" thickBot="1" x14ac:dyDescent="0.3">
      <c r="B467" s="114" t="s">
        <v>2</v>
      </c>
      <c r="C467" s="101" t="s">
        <v>2</v>
      </c>
      <c r="D467" s="100" t="s">
        <v>2</v>
      </c>
      <c r="E467" s="101" t="s">
        <v>2</v>
      </c>
      <c r="F467" s="102" t="s">
        <v>185</v>
      </c>
      <c r="G467" s="175"/>
      <c r="H467" s="175"/>
      <c r="I467" s="175"/>
      <c r="J467" s="158"/>
      <c r="K467" s="3"/>
      <c r="M467"/>
    </row>
    <row r="468" spans="2:13" x14ac:dyDescent="0.25">
      <c r="B468" s="117"/>
      <c r="C468" s="28"/>
      <c r="D468" s="28"/>
      <c r="E468" s="28"/>
      <c r="F468" s="29"/>
      <c r="G468" s="118"/>
      <c r="H468" s="118"/>
      <c r="I468" s="118"/>
      <c r="J468" s="158"/>
      <c r="K468" s="3"/>
      <c r="M468"/>
    </row>
    <row r="469" spans="2:13" x14ac:dyDescent="0.25">
      <c r="B469" s="106" t="s">
        <v>206</v>
      </c>
      <c r="C469" s="28"/>
      <c r="D469" s="107"/>
      <c r="E469" s="28"/>
      <c r="F469" s="29"/>
      <c r="G469" s="108"/>
      <c r="H469" s="108"/>
      <c r="I469" s="108"/>
      <c r="K469" s="3"/>
      <c r="M469"/>
    </row>
    <row r="470" spans="2:13" x14ac:dyDescent="0.25">
      <c r="B470" s="190"/>
      <c r="C470" s="28"/>
      <c r="D470" s="54">
        <v>411</v>
      </c>
      <c r="E470" s="28"/>
      <c r="F470" s="54" t="s">
        <v>44</v>
      </c>
      <c r="G470" s="55">
        <f>G471+G472+G473+G474+G475</f>
        <v>88650</v>
      </c>
      <c r="H470" s="55">
        <f>H471+H472+H473+H474+H475</f>
        <v>46622.91</v>
      </c>
      <c r="I470" s="55">
        <f>H470/G470%</f>
        <v>52.592115059221662</v>
      </c>
      <c r="J470" s="4"/>
      <c r="K470" s="3"/>
      <c r="M470"/>
    </row>
    <row r="471" spans="2:13" x14ac:dyDescent="0.25">
      <c r="B471" s="177"/>
      <c r="C471" s="76" t="s">
        <v>286</v>
      </c>
      <c r="D471" s="179"/>
      <c r="E471" s="28" t="s">
        <v>45</v>
      </c>
      <c r="F471" s="29" t="s">
        <v>46</v>
      </c>
      <c r="G471" s="56">
        <v>78000</v>
      </c>
      <c r="H471" s="56">
        <v>46594.15</v>
      </c>
      <c r="I471" s="55">
        <f t="shared" ref="I471:I497" si="9">H471/G471%</f>
        <v>59.736089743589744</v>
      </c>
      <c r="J471" s="5"/>
      <c r="K471" s="3"/>
      <c r="M471"/>
    </row>
    <row r="472" spans="2:13" x14ac:dyDescent="0.25">
      <c r="B472" s="177"/>
      <c r="C472" s="76" t="s">
        <v>286</v>
      </c>
      <c r="D472" s="180"/>
      <c r="E472" s="28" t="s">
        <v>47</v>
      </c>
      <c r="F472" s="29" t="s">
        <v>48</v>
      </c>
      <c r="G472" s="56">
        <v>2300</v>
      </c>
      <c r="H472" s="56">
        <v>0</v>
      </c>
      <c r="I472" s="55">
        <f t="shared" si="9"/>
        <v>0</v>
      </c>
      <c r="J472" s="5"/>
      <c r="K472" s="3"/>
      <c r="M472"/>
    </row>
    <row r="473" spans="2:13" x14ac:dyDescent="0.25">
      <c r="B473" s="177"/>
      <c r="C473" s="76" t="s">
        <v>286</v>
      </c>
      <c r="D473" s="180"/>
      <c r="E473" s="28" t="s">
        <v>49</v>
      </c>
      <c r="F473" s="29" t="s">
        <v>50</v>
      </c>
      <c r="G473" s="56">
        <v>4850</v>
      </c>
      <c r="H473" s="56">
        <v>0</v>
      </c>
      <c r="I473" s="55">
        <f t="shared" si="9"/>
        <v>0</v>
      </c>
      <c r="J473" s="5"/>
      <c r="K473" s="3"/>
      <c r="M473"/>
    </row>
    <row r="474" spans="2:13" x14ac:dyDescent="0.25">
      <c r="B474" s="177"/>
      <c r="C474" s="76" t="s">
        <v>286</v>
      </c>
      <c r="D474" s="180"/>
      <c r="E474" s="28" t="s">
        <v>51</v>
      </c>
      <c r="F474" s="29" t="s">
        <v>52</v>
      </c>
      <c r="G474" s="56">
        <v>3300</v>
      </c>
      <c r="H474" s="56">
        <v>28.76</v>
      </c>
      <c r="I474" s="55">
        <f t="shared" si="9"/>
        <v>0.87151515151515158</v>
      </c>
      <c r="J474" s="5"/>
      <c r="K474" s="3"/>
      <c r="M474"/>
    </row>
    <row r="475" spans="2:13" x14ac:dyDescent="0.25">
      <c r="B475" s="177"/>
      <c r="C475" s="76" t="s">
        <v>286</v>
      </c>
      <c r="D475" s="181"/>
      <c r="E475" s="28" t="s">
        <v>53</v>
      </c>
      <c r="F475" s="29" t="s">
        <v>54</v>
      </c>
      <c r="G475" s="56">
        <v>200</v>
      </c>
      <c r="H475" s="56">
        <v>0</v>
      </c>
      <c r="I475" s="55">
        <f t="shared" si="9"/>
        <v>0</v>
      </c>
      <c r="J475" s="5"/>
      <c r="K475" s="3"/>
      <c r="M475"/>
    </row>
    <row r="476" spans="2:13" x14ac:dyDescent="0.25">
      <c r="B476" s="177"/>
      <c r="C476" s="76"/>
      <c r="D476" s="54">
        <v>413</v>
      </c>
      <c r="E476" s="28"/>
      <c r="F476" s="54" t="s">
        <v>58</v>
      </c>
      <c r="G476" s="120">
        <f>G477+G479+G478</f>
        <v>91200</v>
      </c>
      <c r="H476" s="120">
        <f>H477+H479+H478</f>
        <v>50148.54</v>
      </c>
      <c r="I476" s="55">
        <f t="shared" si="9"/>
        <v>54.987434210526317</v>
      </c>
      <c r="J476" s="165"/>
      <c r="K476" s="3"/>
      <c r="M476"/>
    </row>
    <row r="477" spans="2:13" x14ac:dyDescent="0.25">
      <c r="B477" s="177"/>
      <c r="C477" s="76" t="s">
        <v>286</v>
      </c>
      <c r="D477" s="179"/>
      <c r="E477" s="28" t="s">
        <v>59</v>
      </c>
      <c r="F477" s="29" t="s">
        <v>60</v>
      </c>
      <c r="G477" s="56">
        <v>600</v>
      </c>
      <c r="H477" s="56">
        <v>566.4</v>
      </c>
      <c r="I477" s="55">
        <f t="shared" si="9"/>
        <v>94.399999999999991</v>
      </c>
      <c r="J477" s="5"/>
      <c r="K477" s="3"/>
      <c r="M477"/>
    </row>
    <row r="478" spans="2:13" x14ac:dyDescent="0.25">
      <c r="B478" s="177"/>
      <c r="C478" s="76" t="s">
        <v>290</v>
      </c>
      <c r="D478" s="193"/>
      <c r="E478" s="28" t="s">
        <v>63</v>
      </c>
      <c r="F478" s="29" t="s">
        <v>207</v>
      </c>
      <c r="G478" s="56">
        <v>90000</v>
      </c>
      <c r="H478" s="56">
        <v>49322.14</v>
      </c>
      <c r="I478" s="55">
        <f t="shared" si="9"/>
        <v>54.802377777777778</v>
      </c>
      <c r="J478" s="5"/>
      <c r="K478" s="3"/>
      <c r="M478"/>
    </row>
    <row r="479" spans="2:13" x14ac:dyDescent="0.25">
      <c r="B479" s="177"/>
      <c r="C479" s="76" t="s">
        <v>272</v>
      </c>
      <c r="D479" s="181"/>
      <c r="E479" s="28" t="s">
        <v>65</v>
      </c>
      <c r="F479" s="29" t="s">
        <v>147</v>
      </c>
      <c r="G479" s="56">
        <v>600</v>
      </c>
      <c r="H479" s="56">
        <v>260</v>
      </c>
      <c r="I479" s="55">
        <f t="shared" si="9"/>
        <v>43.333333333333336</v>
      </c>
      <c r="J479" s="5"/>
      <c r="K479" s="3"/>
      <c r="M479"/>
    </row>
    <row r="480" spans="2:13" x14ac:dyDescent="0.25">
      <c r="B480" s="177"/>
      <c r="C480" s="76"/>
      <c r="D480" s="54">
        <v>414</v>
      </c>
      <c r="E480" s="28"/>
      <c r="F480" s="54" t="s">
        <v>67</v>
      </c>
      <c r="G480" s="55">
        <f>G481+G482+G483</f>
        <v>1800</v>
      </c>
      <c r="H480" s="55">
        <f>H481+H482+H483</f>
        <v>80.569999999999993</v>
      </c>
      <c r="I480" s="55">
        <f t="shared" si="9"/>
        <v>4.4761111111111109</v>
      </c>
      <c r="J480" s="4"/>
      <c r="K480" s="3"/>
      <c r="M480"/>
    </row>
    <row r="481" spans="2:13" x14ac:dyDescent="0.25">
      <c r="B481" s="177"/>
      <c r="C481" s="76" t="s">
        <v>286</v>
      </c>
      <c r="D481" s="179"/>
      <c r="E481" s="28" t="s">
        <v>68</v>
      </c>
      <c r="F481" s="29" t="s">
        <v>69</v>
      </c>
      <c r="G481" s="56">
        <v>600</v>
      </c>
      <c r="H481" s="56">
        <v>25</v>
      </c>
      <c r="I481" s="55">
        <f t="shared" si="9"/>
        <v>4.166666666666667</v>
      </c>
      <c r="J481" s="5"/>
      <c r="K481" s="3"/>
      <c r="M481"/>
    </row>
    <row r="482" spans="2:13" x14ac:dyDescent="0.25">
      <c r="B482" s="177"/>
      <c r="C482" s="76" t="s">
        <v>286</v>
      </c>
      <c r="D482" s="180"/>
      <c r="E482" s="28" t="s">
        <v>70</v>
      </c>
      <c r="F482" s="29" t="s">
        <v>71</v>
      </c>
      <c r="G482" s="56">
        <v>500</v>
      </c>
      <c r="H482" s="56">
        <v>0</v>
      </c>
      <c r="I482" s="55">
        <f t="shared" si="9"/>
        <v>0</v>
      </c>
      <c r="J482" s="5"/>
      <c r="K482" s="3"/>
      <c r="M482"/>
    </row>
    <row r="483" spans="2:13" x14ac:dyDescent="0.25">
      <c r="B483" s="177"/>
      <c r="C483" s="76" t="s">
        <v>273</v>
      </c>
      <c r="D483" s="180"/>
      <c r="E483" s="28" t="s">
        <v>72</v>
      </c>
      <c r="F483" s="29" t="s">
        <v>187</v>
      </c>
      <c r="G483" s="56">
        <v>700</v>
      </c>
      <c r="H483" s="56">
        <v>55.57</v>
      </c>
      <c r="I483" s="55">
        <f t="shared" si="9"/>
        <v>7.9385714285714286</v>
      </c>
      <c r="J483" s="5"/>
      <c r="K483" s="3"/>
      <c r="M483"/>
    </row>
    <row r="484" spans="2:13" x14ac:dyDescent="0.25">
      <c r="B484" s="177"/>
      <c r="C484" s="76"/>
      <c r="D484" s="54">
        <v>415</v>
      </c>
      <c r="E484" s="28"/>
      <c r="F484" s="91" t="s">
        <v>84</v>
      </c>
      <c r="G484" s="80">
        <f>G485</f>
        <v>90000</v>
      </c>
      <c r="H484" s="80">
        <f>H485</f>
        <v>10196.370000000001</v>
      </c>
      <c r="I484" s="55">
        <f t="shared" si="9"/>
        <v>11.329300000000002</v>
      </c>
      <c r="J484" s="160"/>
      <c r="K484" s="3"/>
      <c r="M484"/>
    </row>
    <row r="485" spans="2:13" x14ac:dyDescent="0.25">
      <c r="B485" s="177"/>
      <c r="C485" s="92" t="s">
        <v>273</v>
      </c>
      <c r="D485" s="91"/>
      <c r="E485" s="21" t="s">
        <v>85</v>
      </c>
      <c r="F485" s="59" t="s">
        <v>86</v>
      </c>
      <c r="G485" s="56">
        <v>90000</v>
      </c>
      <c r="H485" s="56">
        <v>10196.370000000001</v>
      </c>
      <c r="I485" s="55">
        <f t="shared" si="9"/>
        <v>11.329300000000002</v>
      </c>
      <c r="J485" s="5"/>
      <c r="K485" s="3"/>
      <c r="M485"/>
    </row>
    <row r="486" spans="2:13" x14ac:dyDescent="0.25">
      <c r="B486" s="177"/>
      <c r="C486" s="92"/>
      <c r="D486" s="91">
        <v>419</v>
      </c>
      <c r="E486" s="21"/>
      <c r="F486" s="91" t="s">
        <v>95</v>
      </c>
      <c r="G486" s="55">
        <f>G487+G488+G489+G490+G491</f>
        <v>72500</v>
      </c>
      <c r="H486" s="55">
        <f>H487+H488+H489+H490+H491</f>
        <v>26469.599999999999</v>
      </c>
      <c r="I486" s="55">
        <f t="shared" si="9"/>
        <v>36.509793103448274</v>
      </c>
      <c r="J486" s="4"/>
      <c r="K486" s="3"/>
      <c r="M486"/>
    </row>
    <row r="487" spans="2:13" x14ac:dyDescent="0.25">
      <c r="B487" s="177"/>
      <c r="C487" s="92" t="s">
        <v>286</v>
      </c>
      <c r="D487" s="91"/>
      <c r="E487" s="21" t="s">
        <v>264</v>
      </c>
      <c r="F487" s="83" t="s">
        <v>265</v>
      </c>
      <c r="G487" s="57">
        <v>10000</v>
      </c>
      <c r="H487" s="57">
        <v>9983.7999999999993</v>
      </c>
      <c r="I487" s="55">
        <f t="shared" si="9"/>
        <v>99.837999999999994</v>
      </c>
      <c r="J487" s="127"/>
      <c r="K487" s="3"/>
      <c r="M487"/>
    </row>
    <row r="488" spans="2:13" x14ac:dyDescent="0.25">
      <c r="B488" s="177"/>
      <c r="C488" s="92" t="s">
        <v>286</v>
      </c>
      <c r="D488" s="119"/>
      <c r="E488" s="21" t="s">
        <v>101</v>
      </c>
      <c r="F488" s="59" t="s">
        <v>208</v>
      </c>
      <c r="G488" s="56">
        <v>55000</v>
      </c>
      <c r="H488" s="56">
        <v>14400</v>
      </c>
      <c r="I488" s="55">
        <f t="shared" si="9"/>
        <v>26.181818181818183</v>
      </c>
      <c r="J488" s="5"/>
      <c r="K488" s="3"/>
      <c r="M488"/>
    </row>
    <row r="489" spans="2:13" x14ac:dyDescent="0.25">
      <c r="B489" s="177"/>
      <c r="C489" s="92" t="s">
        <v>286</v>
      </c>
      <c r="D489" s="119"/>
      <c r="E489" s="21" t="s">
        <v>101</v>
      </c>
      <c r="F489" s="59" t="s">
        <v>209</v>
      </c>
      <c r="G489" s="56">
        <v>1500</v>
      </c>
      <c r="H489" s="56">
        <v>1185.8</v>
      </c>
      <c r="I489" s="55">
        <f t="shared" si="9"/>
        <v>79.053333333333327</v>
      </c>
      <c r="J489" s="5"/>
      <c r="K489" s="3"/>
      <c r="M489"/>
    </row>
    <row r="490" spans="2:13" x14ac:dyDescent="0.25">
      <c r="B490" s="177"/>
      <c r="C490" s="92" t="s">
        <v>286</v>
      </c>
      <c r="D490" s="119"/>
      <c r="E490" s="21" t="s">
        <v>101</v>
      </c>
      <c r="F490" s="59" t="s">
        <v>210</v>
      </c>
      <c r="G490" s="56">
        <v>5000</v>
      </c>
      <c r="H490" s="56">
        <v>0</v>
      </c>
      <c r="I490" s="55">
        <f t="shared" si="9"/>
        <v>0</v>
      </c>
      <c r="J490" s="5"/>
      <c r="K490" s="3"/>
      <c r="M490"/>
    </row>
    <row r="491" spans="2:13" x14ac:dyDescent="0.25">
      <c r="B491" s="177"/>
      <c r="C491" s="92" t="s">
        <v>286</v>
      </c>
      <c r="D491" s="119"/>
      <c r="E491" s="21" t="s">
        <v>101</v>
      </c>
      <c r="F491" s="59" t="s">
        <v>153</v>
      </c>
      <c r="G491" s="56">
        <v>1000</v>
      </c>
      <c r="H491" s="56">
        <v>900</v>
      </c>
      <c r="I491" s="55">
        <f t="shared" si="9"/>
        <v>90</v>
      </c>
      <c r="J491" s="5"/>
      <c r="K491" s="3"/>
      <c r="M491"/>
    </row>
    <row r="492" spans="2:13" x14ac:dyDescent="0.25">
      <c r="B492" s="177"/>
      <c r="C492" s="92"/>
      <c r="D492" s="91">
        <v>432</v>
      </c>
      <c r="E492" s="21"/>
      <c r="F492" s="91" t="s">
        <v>120</v>
      </c>
      <c r="G492" s="55">
        <f>G493+G494</f>
        <v>570000</v>
      </c>
      <c r="H492" s="55">
        <f>H493+H494</f>
        <v>288000.54000000004</v>
      </c>
      <c r="I492" s="55">
        <f t="shared" si="9"/>
        <v>50.526410526315793</v>
      </c>
      <c r="J492" s="4"/>
      <c r="K492" s="3"/>
      <c r="M492"/>
    </row>
    <row r="493" spans="2:13" x14ac:dyDescent="0.25">
      <c r="B493" s="177"/>
      <c r="C493" s="76" t="s">
        <v>292</v>
      </c>
      <c r="D493" s="179"/>
      <c r="E493" s="28" t="s">
        <v>121</v>
      </c>
      <c r="F493" s="59" t="s">
        <v>211</v>
      </c>
      <c r="G493" s="56">
        <v>420000</v>
      </c>
      <c r="H493" s="56">
        <v>204684.14</v>
      </c>
      <c r="I493" s="55">
        <f t="shared" si="9"/>
        <v>48.734319047619053</v>
      </c>
      <c r="J493" s="5"/>
      <c r="K493" s="3"/>
      <c r="M493"/>
    </row>
    <row r="494" spans="2:13" x14ac:dyDescent="0.25">
      <c r="B494" s="177"/>
      <c r="C494" s="76" t="s">
        <v>293</v>
      </c>
      <c r="D494" s="181"/>
      <c r="E494" s="28" t="s">
        <v>121</v>
      </c>
      <c r="F494" s="59" t="s">
        <v>212</v>
      </c>
      <c r="G494" s="56">
        <v>150000</v>
      </c>
      <c r="H494" s="56">
        <v>83316.399999999994</v>
      </c>
      <c r="I494" s="55">
        <f t="shared" si="9"/>
        <v>55.544266666666665</v>
      </c>
      <c r="J494" s="5"/>
      <c r="K494" s="3"/>
      <c r="M494"/>
    </row>
    <row r="495" spans="2:13" x14ac:dyDescent="0.25">
      <c r="B495" s="177"/>
      <c r="C495" s="92"/>
      <c r="D495" s="91">
        <v>463</v>
      </c>
      <c r="E495" s="21"/>
      <c r="F495" s="91" t="s">
        <v>134</v>
      </c>
      <c r="G495" s="121">
        <f>G496</f>
        <v>16500</v>
      </c>
      <c r="H495" s="121">
        <f>H496</f>
        <v>37809.870000000003</v>
      </c>
      <c r="I495" s="55">
        <f t="shared" si="9"/>
        <v>229.15072727272729</v>
      </c>
      <c r="J495" s="160"/>
      <c r="K495" s="3"/>
      <c r="M495"/>
    </row>
    <row r="496" spans="2:13" x14ac:dyDescent="0.25">
      <c r="B496" s="177"/>
      <c r="C496" s="92" t="s">
        <v>286</v>
      </c>
      <c r="D496" s="59"/>
      <c r="E496" s="21" t="s">
        <v>135</v>
      </c>
      <c r="F496" s="59" t="s">
        <v>134</v>
      </c>
      <c r="G496" s="122">
        <v>16500</v>
      </c>
      <c r="H496" s="122">
        <v>37809.870000000003</v>
      </c>
      <c r="I496" s="55">
        <f t="shared" si="9"/>
        <v>229.15072727272729</v>
      </c>
      <c r="J496" s="5"/>
      <c r="K496" s="3"/>
      <c r="M496"/>
    </row>
    <row r="497" spans="2:13" ht="15.75" thickBot="1" x14ac:dyDescent="0.3">
      <c r="B497" s="178"/>
      <c r="C497" s="72"/>
      <c r="D497" s="94"/>
      <c r="E497" s="72"/>
      <c r="F497" s="95" t="s">
        <v>160</v>
      </c>
      <c r="G497" s="64">
        <f>G470+G476+G480+G486+G492+G484+G495</f>
        <v>930650</v>
      </c>
      <c r="H497" s="64">
        <f>H470+H476+H480+H486+H492+H484+H495</f>
        <v>459328.4</v>
      </c>
      <c r="I497" s="55">
        <f t="shared" si="9"/>
        <v>49.355654649975826</v>
      </c>
      <c r="J497" s="4"/>
      <c r="K497" s="3"/>
      <c r="M497"/>
    </row>
    <row r="498" spans="2:13" x14ac:dyDescent="0.25">
      <c r="B498" s="11"/>
      <c r="C498" s="11"/>
      <c r="D498" s="11"/>
      <c r="E498" s="12"/>
      <c r="F498" s="61"/>
    </row>
    <row r="499" spans="2:13" x14ac:dyDescent="0.25">
      <c r="B499" s="11"/>
      <c r="C499" s="11"/>
      <c r="D499" s="11"/>
      <c r="E499" s="12"/>
      <c r="F499" s="61"/>
    </row>
    <row r="500" spans="2:13" x14ac:dyDescent="0.25">
      <c r="B500" s="11"/>
      <c r="C500" s="11"/>
      <c r="D500" s="11"/>
      <c r="E500" s="12"/>
      <c r="F500" s="61"/>
    </row>
    <row r="501" spans="2:13" x14ac:dyDescent="0.25">
      <c r="B501" s="11"/>
      <c r="C501" s="11"/>
      <c r="D501" s="11"/>
      <c r="E501" s="12"/>
      <c r="F501" s="61"/>
    </row>
    <row r="502" spans="2:13" x14ac:dyDescent="0.25">
      <c r="B502" s="11"/>
      <c r="C502" s="11"/>
      <c r="D502" s="11"/>
      <c r="E502" s="12"/>
      <c r="F502" s="61"/>
    </row>
    <row r="503" spans="2:13" x14ac:dyDescent="0.25">
      <c r="B503" s="11"/>
      <c r="C503" s="11"/>
      <c r="D503" s="11"/>
      <c r="E503" s="12"/>
      <c r="F503" s="61"/>
    </row>
    <row r="504" spans="2:13" x14ac:dyDescent="0.25">
      <c r="B504" s="11"/>
      <c r="C504" s="11"/>
      <c r="D504" s="11"/>
      <c r="E504" s="12"/>
      <c r="F504" s="61"/>
    </row>
    <row r="505" spans="2:13" x14ac:dyDescent="0.25">
      <c r="B505" s="11"/>
      <c r="C505" s="11"/>
      <c r="D505" s="11"/>
      <c r="E505" s="12"/>
      <c r="F505" s="61"/>
    </row>
    <row r="506" spans="2:13" x14ac:dyDescent="0.25">
      <c r="B506" s="11"/>
      <c r="C506" s="11"/>
      <c r="D506" s="11"/>
      <c r="E506" s="12"/>
      <c r="F506" s="61"/>
    </row>
    <row r="507" spans="2:13" x14ac:dyDescent="0.25">
      <c r="B507" s="11"/>
      <c r="C507" s="11"/>
      <c r="D507" s="11"/>
      <c r="E507" s="12"/>
      <c r="F507" s="61"/>
    </row>
    <row r="508" spans="2:13" x14ac:dyDescent="0.25">
      <c r="B508" s="11"/>
      <c r="C508" s="11"/>
      <c r="D508" s="11"/>
      <c r="E508" s="12"/>
      <c r="F508" s="61"/>
    </row>
    <row r="509" spans="2:13" x14ac:dyDescent="0.25">
      <c r="B509" s="11"/>
      <c r="C509" s="11"/>
      <c r="D509" s="11"/>
      <c r="E509" s="12"/>
      <c r="F509" s="61"/>
    </row>
    <row r="510" spans="2:13" x14ac:dyDescent="0.25">
      <c r="B510" s="11"/>
      <c r="C510" s="11"/>
      <c r="D510" s="11"/>
      <c r="E510" s="12"/>
      <c r="F510" s="61"/>
    </row>
    <row r="511" spans="2:13" x14ac:dyDescent="0.25">
      <c r="B511" s="11"/>
      <c r="C511" s="11"/>
      <c r="D511" s="11"/>
      <c r="E511" s="12"/>
      <c r="F511" s="61"/>
    </row>
    <row r="512" spans="2:13" x14ac:dyDescent="0.25">
      <c r="B512" s="11"/>
      <c r="C512" s="11"/>
      <c r="D512" s="11"/>
      <c r="E512" s="12"/>
      <c r="F512" s="61"/>
    </row>
    <row r="513" spans="2:13" x14ac:dyDescent="0.25">
      <c r="B513" s="11"/>
      <c r="C513" s="11"/>
      <c r="D513" s="11"/>
      <c r="E513" s="12"/>
      <c r="F513" s="61"/>
    </row>
    <row r="514" spans="2:13" x14ac:dyDescent="0.25">
      <c r="B514" s="11"/>
      <c r="C514" s="11"/>
      <c r="D514" s="11"/>
      <c r="E514" s="12"/>
      <c r="F514" s="61"/>
    </row>
    <row r="515" spans="2:13" x14ac:dyDescent="0.25">
      <c r="B515" s="11"/>
      <c r="C515" s="11"/>
      <c r="D515" s="11"/>
      <c r="E515" s="12"/>
      <c r="F515" s="61"/>
    </row>
    <row r="516" spans="2:13" ht="18.75" x14ac:dyDescent="0.3">
      <c r="B516" s="11"/>
      <c r="C516" s="182" t="s">
        <v>257</v>
      </c>
      <c r="D516" s="183"/>
      <c r="E516" s="183"/>
      <c r="F516" s="183"/>
    </row>
    <row r="517" spans="2:13" ht="19.5" thickBot="1" x14ac:dyDescent="0.35">
      <c r="B517" s="11"/>
      <c r="C517" s="68"/>
      <c r="D517" s="116"/>
      <c r="E517" s="116"/>
      <c r="F517" s="116"/>
    </row>
    <row r="518" spans="2:13" ht="15" customHeight="1" x14ac:dyDescent="0.25">
      <c r="B518" s="14" t="s">
        <v>143</v>
      </c>
      <c r="C518" s="70" t="s">
        <v>162</v>
      </c>
      <c r="D518" s="44" t="s">
        <v>1</v>
      </c>
      <c r="E518" s="70" t="s">
        <v>1</v>
      </c>
      <c r="F518" s="69" t="s">
        <v>3</v>
      </c>
      <c r="G518" s="174" t="s">
        <v>296</v>
      </c>
      <c r="H518" s="174" t="s">
        <v>322</v>
      </c>
      <c r="I518" s="174" t="s">
        <v>321</v>
      </c>
      <c r="J518" s="158"/>
      <c r="K518" s="3"/>
      <c r="M518"/>
    </row>
    <row r="519" spans="2:13" ht="21.75" customHeight="1" thickBot="1" x14ac:dyDescent="0.3">
      <c r="B519" s="114" t="s">
        <v>2</v>
      </c>
      <c r="C519" s="101" t="s">
        <v>2</v>
      </c>
      <c r="D519" s="100" t="s">
        <v>2</v>
      </c>
      <c r="E519" s="101" t="s">
        <v>2</v>
      </c>
      <c r="F519" s="102" t="s">
        <v>185</v>
      </c>
      <c r="G519" s="175"/>
      <c r="H519" s="175"/>
      <c r="I519" s="175"/>
      <c r="J519" s="158"/>
      <c r="K519" s="3"/>
      <c r="M519"/>
    </row>
    <row r="520" spans="2:13" x14ac:dyDescent="0.25">
      <c r="B520" s="103"/>
      <c r="C520" s="104"/>
      <c r="D520" s="104"/>
      <c r="E520" s="104"/>
      <c r="F520" s="104"/>
      <c r="G520" s="105"/>
      <c r="H520" s="105"/>
      <c r="I520" s="105"/>
      <c r="J520" s="161"/>
      <c r="K520" s="3"/>
      <c r="M520"/>
    </row>
    <row r="521" spans="2:13" x14ac:dyDescent="0.25">
      <c r="B521" s="106" t="s">
        <v>213</v>
      </c>
      <c r="C521" s="28"/>
      <c r="D521" s="107"/>
      <c r="E521" s="28"/>
      <c r="F521" s="29"/>
      <c r="G521" s="123"/>
      <c r="H521" s="123"/>
      <c r="I521" s="123"/>
      <c r="J521" s="159"/>
      <c r="K521" s="3"/>
      <c r="M521"/>
    </row>
    <row r="522" spans="2:13" x14ac:dyDescent="0.25">
      <c r="B522" s="176"/>
      <c r="C522" s="21"/>
      <c r="D522" s="91">
        <v>411</v>
      </c>
      <c r="E522" s="21"/>
      <c r="F522" s="91" t="s">
        <v>44</v>
      </c>
      <c r="G522" s="109">
        <f>G523+G524+G525+G526+G527</f>
        <v>157400</v>
      </c>
      <c r="H522" s="109">
        <f>H523+H524+H525+H526+H527</f>
        <v>66746.36</v>
      </c>
      <c r="I522" s="109">
        <f>H522/G522%</f>
        <v>42.405565438373571</v>
      </c>
      <c r="J522" s="4"/>
      <c r="K522" s="3"/>
      <c r="M522"/>
    </row>
    <row r="523" spans="2:13" x14ac:dyDescent="0.25">
      <c r="B523" s="177"/>
      <c r="C523" s="76" t="s">
        <v>287</v>
      </c>
      <c r="D523" s="179"/>
      <c r="E523" s="28" t="s">
        <v>45</v>
      </c>
      <c r="F523" s="29" t="s">
        <v>46</v>
      </c>
      <c r="G523" s="56">
        <v>131000</v>
      </c>
      <c r="H523" s="56">
        <v>66726.44</v>
      </c>
      <c r="I523" s="109">
        <f t="shared" ref="I523:I557" si="10">H523/G523%</f>
        <v>50.936213740458015</v>
      </c>
      <c r="J523" s="5"/>
      <c r="K523" s="3"/>
      <c r="M523"/>
    </row>
    <row r="524" spans="2:13" x14ac:dyDescent="0.25">
      <c r="B524" s="177"/>
      <c r="C524" s="76" t="s">
        <v>287</v>
      </c>
      <c r="D524" s="180"/>
      <c r="E524" s="28" t="s">
        <v>47</v>
      </c>
      <c r="F524" s="29" t="s">
        <v>48</v>
      </c>
      <c r="G524" s="56">
        <v>3500</v>
      </c>
      <c r="H524" s="56">
        <v>0</v>
      </c>
      <c r="I524" s="109">
        <f t="shared" si="10"/>
        <v>0</v>
      </c>
      <c r="J524" s="5"/>
      <c r="K524" s="3"/>
      <c r="M524"/>
    </row>
    <row r="525" spans="2:13" x14ac:dyDescent="0.25">
      <c r="B525" s="177"/>
      <c r="C525" s="76" t="s">
        <v>287</v>
      </c>
      <c r="D525" s="180"/>
      <c r="E525" s="28" t="s">
        <v>49</v>
      </c>
      <c r="F525" s="29" t="s">
        <v>50</v>
      </c>
      <c r="G525" s="56">
        <v>16600</v>
      </c>
      <c r="H525" s="56">
        <v>0</v>
      </c>
      <c r="I525" s="109">
        <f t="shared" si="10"/>
        <v>0</v>
      </c>
      <c r="J525" s="5"/>
      <c r="K525" s="3"/>
      <c r="M525"/>
    </row>
    <row r="526" spans="2:13" x14ac:dyDescent="0.25">
      <c r="B526" s="177"/>
      <c r="C526" s="76" t="s">
        <v>287</v>
      </c>
      <c r="D526" s="180"/>
      <c r="E526" s="28" t="s">
        <v>51</v>
      </c>
      <c r="F526" s="29" t="s">
        <v>52</v>
      </c>
      <c r="G526" s="56">
        <v>5900</v>
      </c>
      <c r="H526" s="56">
        <v>19.920000000000002</v>
      </c>
      <c r="I526" s="109">
        <f t="shared" si="10"/>
        <v>0.3376271186440678</v>
      </c>
      <c r="J526" s="5"/>
      <c r="K526" s="3"/>
      <c r="M526"/>
    </row>
    <row r="527" spans="2:13" x14ac:dyDescent="0.25">
      <c r="B527" s="177"/>
      <c r="C527" s="76" t="s">
        <v>287</v>
      </c>
      <c r="D527" s="181"/>
      <c r="E527" s="28" t="s">
        <v>53</v>
      </c>
      <c r="F527" s="29" t="s">
        <v>54</v>
      </c>
      <c r="G527" s="56">
        <v>400</v>
      </c>
      <c r="H527" s="56">
        <v>0</v>
      </c>
      <c r="I527" s="109">
        <f t="shared" si="10"/>
        <v>0</v>
      </c>
      <c r="J527" s="5"/>
      <c r="K527" s="3"/>
      <c r="M527"/>
    </row>
    <row r="528" spans="2:13" x14ac:dyDescent="0.25">
      <c r="B528" s="177"/>
      <c r="C528" s="21"/>
      <c r="D528" s="91">
        <v>412</v>
      </c>
      <c r="E528" s="21"/>
      <c r="F528" s="91" t="s">
        <v>55</v>
      </c>
      <c r="G528" s="109">
        <f>G530+G529</f>
        <v>2250</v>
      </c>
      <c r="H528" s="109">
        <f>H530+H529</f>
        <v>1108</v>
      </c>
      <c r="I528" s="109">
        <f t="shared" si="10"/>
        <v>49.244444444444447</v>
      </c>
      <c r="J528" s="4"/>
      <c r="K528" s="3"/>
      <c r="M528"/>
    </row>
    <row r="529" spans="2:13" x14ac:dyDescent="0.25">
      <c r="B529" s="177"/>
      <c r="C529" s="76" t="s">
        <v>287</v>
      </c>
      <c r="D529" s="79"/>
      <c r="E529" s="81" t="s">
        <v>300</v>
      </c>
      <c r="F529" s="35" t="s">
        <v>301</v>
      </c>
      <c r="G529" s="56">
        <v>250</v>
      </c>
      <c r="H529" s="56">
        <v>108</v>
      </c>
      <c r="I529" s="109">
        <f t="shared" si="10"/>
        <v>43.2</v>
      </c>
      <c r="J529" s="5"/>
      <c r="K529" s="3"/>
      <c r="M529"/>
    </row>
    <row r="530" spans="2:13" ht="26.25" x14ac:dyDescent="0.25">
      <c r="B530" s="177"/>
      <c r="C530" s="76" t="s">
        <v>287</v>
      </c>
      <c r="D530" s="78"/>
      <c r="E530" s="21" t="s">
        <v>251</v>
      </c>
      <c r="F530" s="124" t="s">
        <v>194</v>
      </c>
      <c r="G530" s="125">
        <v>2000</v>
      </c>
      <c r="H530" s="125">
        <v>1000</v>
      </c>
      <c r="I530" s="109">
        <f t="shared" si="10"/>
        <v>50</v>
      </c>
      <c r="J530" s="127"/>
      <c r="K530" s="3"/>
      <c r="M530"/>
    </row>
    <row r="531" spans="2:13" x14ac:dyDescent="0.25">
      <c r="B531" s="177"/>
      <c r="C531" s="76"/>
      <c r="D531" s="54">
        <v>413</v>
      </c>
      <c r="E531" s="28"/>
      <c r="F531" s="54" t="s">
        <v>58</v>
      </c>
      <c r="G531" s="55">
        <f>G532+G533</f>
        <v>1500</v>
      </c>
      <c r="H531" s="55">
        <f>H532+H533</f>
        <v>296.59000000000003</v>
      </c>
      <c r="I531" s="109">
        <f t="shared" si="10"/>
        <v>19.772666666666669</v>
      </c>
      <c r="J531" s="4"/>
      <c r="K531" s="3"/>
      <c r="M531"/>
    </row>
    <row r="532" spans="2:13" x14ac:dyDescent="0.25">
      <c r="B532" s="177"/>
      <c r="C532" s="76" t="s">
        <v>287</v>
      </c>
      <c r="D532" s="179"/>
      <c r="E532" s="28" t="s">
        <v>59</v>
      </c>
      <c r="F532" s="29" t="s">
        <v>60</v>
      </c>
      <c r="G532" s="56">
        <v>800</v>
      </c>
      <c r="H532" s="56">
        <v>96.59</v>
      </c>
      <c r="I532" s="109">
        <f t="shared" si="10"/>
        <v>12.07375</v>
      </c>
      <c r="J532" s="5"/>
      <c r="K532" s="3"/>
      <c r="M532"/>
    </row>
    <row r="533" spans="2:13" x14ac:dyDescent="0.25">
      <c r="B533" s="177"/>
      <c r="C533" s="76" t="s">
        <v>272</v>
      </c>
      <c r="D533" s="181"/>
      <c r="E533" s="28" t="s">
        <v>65</v>
      </c>
      <c r="F533" s="29" t="s">
        <v>147</v>
      </c>
      <c r="G533" s="56">
        <v>700</v>
      </c>
      <c r="H533" s="56">
        <v>200</v>
      </c>
      <c r="I533" s="109">
        <f t="shared" si="10"/>
        <v>28.571428571428573</v>
      </c>
      <c r="J533" s="5"/>
      <c r="K533" s="3"/>
      <c r="M533"/>
    </row>
    <row r="534" spans="2:13" x14ac:dyDescent="0.25">
      <c r="B534" s="177"/>
      <c r="C534" s="76"/>
      <c r="D534" s="54">
        <v>414</v>
      </c>
      <c r="E534" s="28"/>
      <c r="F534" s="54" t="s">
        <v>67</v>
      </c>
      <c r="G534" s="55">
        <f>G535+G536+G537+G538</f>
        <v>9500</v>
      </c>
      <c r="H534" s="55">
        <f>H535+H536+H537+H538</f>
        <v>4807.3500000000004</v>
      </c>
      <c r="I534" s="109">
        <f t="shared" si="10"/>
        <v>50.603684210526318</v>
      </c>
      <c r="J534" s="4"/>
      <c r="K534" s="3"/>
      <c r="M534"/>
    </row>
    <row r="535" spans="2:13" x14ac:dyDescent="0.25">
      <c r="B535" s="177"/>
      <c r="C535" s="76" t="s">
        <v>287</v>
      </c>
      <c r="D535" s="179"/>
      <c r="E535" s="28" t="s">
        <v>68</v>
      </c>
      <c r="F535" s="29" t="s">
        <v>69</v>
      </c>
      <c r="G535" s="56">
        <v>700</v>
      </c>
      <c r="H535" s="56">
        <v>194.5</v>
      </c>
      <c r="I535" s="109">
        <f t="shared" si="10"/>
        <v>27.785714285714285</v>
      </c>
      <c r="J535" s="5"/>
      <c r="K535" s="3"/>
      <c r="M535"/>
    </row>
    <row r="536" spans="2:13" x14ac:dyDescent="0.25">
      <c r="B536" s="177"/>
      <c r="C536" s="76" t="s">
        <v>287</v>
      </c>
      <c r="D536" s="180"/>
      <c r="E536" s="28" t="s">
        <v>70</v>
      </c>
      <c r="F536" s="29" t="s">
        <v>71</v>
      </c>
      <c r="G536" s="56">
        <v>800</v>
      </c>
      <c r="H536" s="56">
        <v>210.51</v>
      </c>
      <c r="I536" s="109">
        <f t="shared" si="10"/>
        <v>26.313749999999999</v>
      </c>
      <c r="J536" s="5"/>
      <c r="K536" s="3"/>
      <c r="M536"/>
    </row>
    <row r="537" spans="2:13" x14ac:dyDescent="0.25">
      <c r="B537" s="177"/>
      <c r="C537" s="76" t="s">
        <v>273</v>
      </c>
      <c r="D537" s="181"/>
      <c r="E537" s="28" t="s">
        <v>72</v>
      </c>
      <c r="F537" s="29" t="s">
        <v>187</v>
      </c>
      <c r="G537" s="56">
        <v>500</v>
      </c>
      <c r="H537" s="56">
        <v>227.75</v>
      </c>
      <c r="I537" s="109">
        <f t="shared" si="10"/>
        <v>45.55</v>
      </c>
      <c r="J537" s="5"/>
      <c r="K537" s="3"/>
      <c r="M537"/>
    </row>
    <row r="538" spans="2:13" x14ac:dyDescent="0.25">
      <c r="B538" s="177"/>
      <c r="C538" s="92" t="s">
        <v>273</v>
      </c>
      <c r="D538" s="78"/>
      <c r="E538" s="21" t="s">
        <v>72</v>
      </c>
      <c r="F538" s="59" t="s">
        <v>196</v>
      </c>
      <c r="G538" s="56">
        <v>7500</v>
      </c>
      <c r="H538" s="56">
        <v>4174.59</v>
      </c>
      <c r="I538" s="109">
        <f t="shared" si="10"/>
        <v>55.661200000000001</v>
      </c>
      <c r="J538" s="5"/>
      <c r="K538" s="3"/>
      <c r="M538"/>
    </row>
    <row r="539" spans="2:13" x14ac:dyDescent="0.25">
      <c r="B539" s="177"/>
      <c r="C539" s="92"/>
      <c r="D539" s="91">
        <v>415</v>
      </c>
      <c r="E539" s="21"/>
      <c r="F539" s="91" t="s">
        <v>84</v>
      </c>
      <c r="G539" s="55">
        <f>G540</f>
        <v>100</v>
      </c>
      <c r="H539" s="55">
        <f>H540</f>
        <v>0</v>
      </c>
      <c r="I539" s="109">
        <f t="shared" si="10"/>
        <v>0</v>
      </c>
      <c r="J539" s="4"/>
      <c r="K539" s="3"/>
      <c r="M539"/>
    </row>
    <row r="540" spans="2:13" x14ac:dyDescent="0.25">
      <c r="B540" s="177"/>
      <c r="C540" s="92" t="s">
        <v>287</v>
      </c>
      <c r="D540" s="78"/>
      <c r="E540" s="21" t="s">
        <v>87</v>
      </c>
      <c r="F540" s="59" t="s">
        <v>151</v>
      </c>
      <c r="G540" s="56">
        <v>100</v>
      </c>
      <c r="H540" s="56">
        <v>0</v>
      </c>
      <c r="I540" s="109">
        <f t="shared" si="10"/>
        <v>0</v>
      </c>
      <c r="J540" s="5"/>
      <c r="K540" s="3"/>
      <c r="M540"/>
    </row>
    <row r="541" spans="2:13" x14ac:dyDescent="0.25">
      <c r="B541" s="177"/>
      <c r="C541" s="92"/>
      <c r="D541" s="91">
        <v>419</v>
      </c>
      <c r="E541" s="21"/>
      <c r="F541" s="91" t="s">
        <v>95</v>
      </c>
      <c r="G541" s="55">
        <f>G543+G544+G545+G542+G546</f>
        <v>27200</v>
      </c>
      <c r="H541" s="55">
        <f>H543+H544+H545+H542+H546</f>
        <v>5264.4</v>
      </c>
      <c r="I541" s="109">
        <f t="shared" si="10"/>
        <v>19.35441176470588</v>
      </c>
      <c r="J541" s="4"/>
      <c r="K541" s="3"/>
      <c r="M541"/>
    </row>
    <row r="542" spans="2:13" x14ac:dyDescent="0.25">
      <c r="B542" s="177"/>
      <c r="C542" s="92" t="s">
        <v>287</v>
      </c>
      <c r="D542" s="119"/>
      <c r="E542" s="21" t="s">
        <v>264</v>
      </c>
      <c r="F542" s="83" t="s">
        <v>265</v>
      </c>
      <c r="G542" s="57">
        <v>10200</v>
      </c>
      <c r="H542" s="57">
        <v>5014.3999999999996</v>
      </c>
      <c r="I542" s="109">
        <f t="shared" si="10"/>
        <v>49.160784313725486</v>
      </c>
      <c r="J542" s="127"/>
      <c r="K542" s="3"/>
      <c r="M542"/>
    </row>
    <row r="543" spans="2:13" x14ac:dyDescent="0.25">
      <c r="B543" s="177"/>
      <c r="C543" s="92" t="s">
        <v>287</v>
      </c>
      <c r="D543" s="192"/>
      <c r="E543" s="21" t="s">
        <v>101</v>
      </c>
      <c r="F543" s="59" t="s">
        <v>153</v>
      </c>
      <c r="G543" s="56">
        <v>1000</v>
      </c>
      <c r="H543" s="56">
        <v>0</v>
      </c>
      <c r="I543" s="109">
        <f t="shared" si="10"/>
        <v>0</v>
      </c>
      <c r="J543" s="5"/>
      <c r="K543" s="3"/>
      <c r="M543"/>
    </row>
    <row r="544" spans="2:13" x14ac:dyDescent="0.25">
      <c r="B544" s="177"/>
      <c r="C544" s="92" t="s">
        <v>287</v>
      </c>
      <c r="D544" s="180"/>
      <c r="E544" s="21" t="s">
        <v>101</v>
      </c>
      <c r="F544" s="59" t="s">
        <v>188</v>
      </c>
      <c r="G544" s="56">
        <v>6000</v>
      </c>
      <c r="H544" s="56">
        <v>250</v>
      </c>
      <c r="I544" s="109">
        <f t="shared" si="10"/>
        <v>4.166666666666667</v>
      </c>
      <c r="J544" s="5"/>
      <c r="K544" s="3"/>
      <c r="M544"/>
    </row>
    <row r="545" spans="2:13" ht="26.25" x14ac:dyDescent="0.25">
      <c r="B545" s="177"/>
      <c r="C545" s="92" t="s">
        <v>287</v>
      </c>
      <c r="D545" s="77"/>
      <c r="E545" s="21" t="s">
        <v>101</v>
      </c>
      <c r="F545" s="126" t="s">
        <v>302</v>
      </c>
      <c r="G545" s="56">
        <v>5000</v>
      </c>
      <c r="H545" s="56">
        <v>0</v>
      </c>
      <c r="I545" s="109">
        <f t="shared" si="10"/>
        <v>0</v>
      </c>
      <c r="J545" s="5"/>
      <c r="K545" s="3"/>
      <c r="M545"/>
    </row>
    <row r="546" spans="2:13" x14ac:dyDescent="0.25">
      <c r="B546" s="177"/>
      <c r="C546" s="92" t="s">
        <v>287</v>
      </c>
      <c r="D546" s="77"/>
      <c r="E546" s="21" t="s">
        <v>101</v>
      </c>
      <c r="F546" s="59" t="s">
        <v>298</v>
      </c>
      <c r="G546" s="56">
        <v>5000</v>
      </c>
      <c r="H546" s="56">
        <v>0</v>
      </c>
      <c r="I546" s="109">
        <f t="shared" si="10"/>
        <v>0</v>
      </c>
      <c r="J546" s="5"/>
      <c r="K546" s="3"/>
      <c r="M546"/>
    </row>
    <row r="547" spans="2:13" x14ac:dyDescent="0.25">
      <c r="B547" s="177"/>
      <c r="C547" s="92"/>
      <c r="D547" s="91">
        <v>431</v>
      </c>
      <c r="E547" s="21"/>
      <c r="F547" s="91" t="s">
        <v>154</v>
      </c>
      <c r="G547" s="55">
        <f>G548+G552+G553+G550+G551+G554+G549</f>
        <v>381000</v>
      </c>
      <c r="H547" s="55">
        <f>H548+H552+H553+H550+H551+H554+H549</f>
        <v>237550</v>
      </c>
      <c r="I547" s="109">
        <f t="shared" si="10"/>
        <v>62.349081364829395</v>
      </c>
      <c r="J547" s="4"/>
      <c r="K547" s="3"/>
      <c r="M547"/>
    </row>
    <row r="548" spans="2:13" x14ac:dyDescent="0.25">
      <c r="B548" s="177"/>
      <c r="C548" s="92" t="s">
        <v>287</v>
      </c>
      <c r="D548" s="179"/>
      <c r="E548" s="21" t="s">
        <v>109</v>
      </c>
      <c r="F548" s="59" t="s">
        <v>190</v>
      </c>
      <c r="G548" s="56">
        <v>250000</v>
      </c>
      <c r="H548" s="56">
        <v>179840</v>
      </c>
      <c r="I548" s="109">
        <f t="shared" si="10"/>
        <v>71.936000000000007</v>
      </c>
      <c r="J548" s="5"/>
      <c r="K548" s="3"/>
      <c r="M548"/>
    </row>
    <row r="549" spans="2:13" x14ac:dyDescent="0.25">
      <c r="B549" s="177"/>
      <c r="C549" s="92" t="s">
        <v>287</v>
      </c>
      <c r="D549" s="193"/>
      <c r="E549" s="21" t="s">
        <v>109</v>
      </c>
      <c r="F549" s="59" t="s">
        <v>305</v>
      </c>
      <c r="G549" s="56">
        <v>20000</v>
      </c>
      <c r="H549" s="56">
        <v>4700</v>
      </c>
      <c r="I549" s="109">
        <f t="shared" si="10"/>
        <v>23.5</v>
      </c>
      <c r="J549" s="5"/>
      <c r="K549" s="3"/>
      <c r="M549"/>
    </row>
    <row r="550" spans="2:13" x14ac:dyDescent="0.25">
      <c r="B550" s="177"/>
      <c r="C550" s="92" t="s">
        <v>287</v>
      </c>
      <c r="D550" s="193"/>
      <c r="E550" s="21" t="s">
        <v>109</v>
      </c>
      <c r="F550" s="59" t="s">
        <v>191</v>
      </c>
      <c r="G550" s="56">
        <v>30000</v>
      </c>
      <c r="H550" s="56">
        <v>19250</v>
      </c>
      <c r="I550" s="109">
        <f t="shared" si="10"/>
        <v>64.166666666666671</v>
      </c>
      <c r="J550" s="5"/>
      <c r="K550" s="3"/>
      <c r="M550"/>
    </row>
    <row r="551" spans="2:13" x14ac:dyDescent="0.25">
      <c r="B551" s="177"/>
      <c r="C551" s="92" t="s">
        <v>287</v>
      </c>
      <c r="D551" s="193"/>
      <c r="E551" s="21" t="s">
        <v>109</v>
      </c>
      <c r="F551" s="59" t="s">
        <v>189</v>
      </c>
      <c r="G551" s="56">
        <v>10000</v>
      </c>
      <c r="H551" s="56">
        <v>0</v>
      </c>
      <c r="I551" s="109">
        <f t="shared" si="10"/>
        <v>0</v>
      </c>
      <c r="J551" s="5"/>
      <c r="K551" s="3"/>
      <c r="M551"/>
    </row>
    <row r="552" spans="2:13" x14ac:dyDescent="0.25">
      <c r="B552" s="177"/>
      <c r="C552" s="92" t="s">
        <v>275</v>
      </c>
      <c r="D552" s="180"/>
      <c r="E552" s="21" t="s">
        <v>110</v>
      </c>
      <c r="F552" s="59" t="s">
        <v>111</v>
      </c>
      <c r="G552" s="56">
        <v>15000</v>
      </c>
      <c r="H552" s="56">
        <v>0</v>
      </c>
      <c r="I552" s="109">
        <f t="shared" si="10"/>
        <v>0</v>
      </c>
      <c r="J552" s="5"/>
      <c r="K552" s="3"/>
      <c r="M552"/>
    </row>
    <row r="553" spans="2:13" x14ac:dyDescent="0.25">
      <c r="B553" s="177"/>
      <c r="C553" s="92" t="s">
        <v>288</v>
      </c>
      <c r="D553" s="180"/>
      <c r="E553" s="21" t="s">
        <v>116</v>
      </c>
      <c r="F553" s="59" t="s">
        <v>193</v>
      </c>
      <c r="G553" s="56">
        <v>50000</v>
      </c>
      <c r="H553" s="56">
        <v>30000</v>
      </c>
      <c r="I553" s="109">
        <f t="shared" si="10"/>
        <v>60</v>
      </c>
      <c r="J553" s="5"/>
      <c r="K553" s="3"/>
      <c r="M553"/>
    </row>
    <row r="554" spans="2:13" x14ac:dyDescent="0.25">
      <c r="B554" s="177"/>
      <c r="C554" s="92" t="s">
        <v>275</v>
      </c>
      <c r="D554" s="77"/>
      <c r="E554" s="21" t="s">
        <v>118</v>
      </c>
      <c r="F554" s="59" t="s">
        <v>192</v>
      </c>
      <c r="G554" s="56">
        <v>6000</v>
      </c>
      <c r="H554" s="56">
        <v>3760</v>
      </c>
      <c r="I554" s="109">
        <f t="shared" si="10"/>
        <v>62.666666666666664</v>
      </c>
      <c r="J554" s="5"/>
      <c r="K554" s="3"/>
      <c r="M554"/>
    </row>
    <row r="555" spans="2:13" x14ac:dyDescent="0.25">
      <c r="B555" s="177"/>
      <c r="C555" s="92"/>
      <c r="D555" s="91">
        <v>463</v>
      </c>
      <c r="E555" s="21"/>
      <c r="F555" s="91" t="s">
        <v>134</v>
      </c>
      <c r="G555" s="55">
        <f>G556</f>
        <v>27800</v>
      </c>
      <c r="H555" s="55">
        <f>H556</f>
        <v>41821.279999999999</v>
      </c>
      <c r="I555" s="109">
        <f t="shared" si="10"/>
        <v>150.43625899280576</v>
      </c>
      <c r="J555" s="4"/>
      <c r="K555" s="3"/>
      <c r="M555"/>
    </row>
    <row r="556" spans="2:13" x14ac:dyDescent="0.25">
      <c r="B556" s="177"/>
      <c r="C556" s="92" t="s">
        <v>287</v>
      </c>
      <c r="D556" s="59"/>
      <c r="E556" s="21" t="s">
        <v>135</v>
      </c>
      <c r="F556" s="59" t="s">
        <v>134</v>
      </c>
      <c r="G556" s="56">
        <v>27800</v>
      </c>
      <c r="H556" s="56">
        <v>41821.279999999999</v>
      </c>
      <c r="I556" s="109">
        <f t="shared" si="10"/>
        <v>150.43625899280576</v>
      </c>
      <c r="J556" s="5"/>
      <c r="K556" s="3"/>
      <c r="M556"/>
    </row>
    <row r="557" spans="2:13" ht="15.75" thickBot="1" x14ac:dyDescent="0.3">
      <c r="B557" s="178"/>
      <c r="C557" s="72"/>
      <c r="D557" s="94"/>
      <c r="E557" s="72"/>
      <c r="F557" s="95" t="s">
        <v>160</v>
      </c>
      <c r="G557" s="64">
        <f>G522+G531+G534+G547+G541+G555+G539+G528</f>
        <v>606750</v>
      </c>
      <c r="H557" s="64">
        <f>H522+H531+H534+H547+H541+H555+H539+H528</f>
        <v>357593.98</v>
      </c>
      <c r="I557" s="109">
        <f t="shared" si="10"/>
        <v>58.935967037494848</v>
      </c>
      <c r="J557" s="4"/>
      <c r="K557" s="3"/>
      <c r="M557"/>
    </row>
    <row r="558" spans="2:13" x14ac:dyDescent="0.25">
      <c r="B558" s="11"/>
      <c r="C558" s="1"/>
      <c r="D558" s="11"/>
      <c r="E558" s="12"/>
      <c r="F558" s="115"/>
      <c r="G558" s="127"/>
      <c r="H558" s="127"/>
      <c r="I558" s="127"/>
      <c r="J558" s="127"/>
      <c r="K558" s="4"/>
      <c r="L558" s="4"/>
    </row>
    <row r="559" spans="2:13" x14ac:dyDescent="0.25">
      <c r="B559" s="11"/>
      <c r="C559" s="1"/>
      <c r="D559" s="11"/>
      <c r="E559" s="12"/>
      <c r="F559" s="61"/>
      <c r="G559" s="4"/>
      <c r="H559" s="4"/>
      <c r="I559" s="4"/>
      <c r="J559" s="4"/>
      <c r="K559" s="4"/>
      <c r="L559" s="4"/>
    </row>
    <row r="560" spans="2:13" x14ac:dyDescent="0.25">
      <c r="B560" s="11"/>
      <c r="C560" s="1"/>
      <c r="D560" s="11"/>
      <c r="E560" s="12"/>
      <c r="F560" s="61"/>
      <c r="G560" s="4"/>
      <c r="H560" s="4"/>
      <c r="I560" s="4"/>
      <c r="J560" s="4"/>
      <c r="K560" s="4"/>
      <c r="L560" s="4"/>
    </row>
    <row r="561" spans="2:13" x14ac:dyDescent="0.25">
      <c r="B561" s="11"/>
      <c r="C561" s="1"/>
      <c r="D561" s="11"/>
      <c r="E561" s="12"/>
      <c r="F561" s="61"/>
      <c r="G561" s="4"/>
      <c r="H561" s="4"/>
      <c r="I561" s="4"/>
      <c r="J561" s="4"/>
      <c r="K561" s="4"/>
      <c r="L561" s="4"/>
    </row>
    <row r="562" spans="2:13" x14ac:dyDescent="0.25">
      <c r="B562" s="11"/>
      <c r="C562" s="1"/>
      <c r="D562" s="11"/>
      <c r="E562" s="12"/>
      <c r="F562" s="61"/>
      <c r="G562" s="4"/>
      <c r="H562" s="4"/>
      <c r="I562" s="4"/>
      <c r="J562" s="4"/>
      <c r="K562" s="4"/>
      <c r="L562" s="4"/>
    </row>
    <row r="563" spans="2:13" x14ac:dyDescent="0.25">
      <c r="B563" s="11"/>
      <c r="C563" s="11"/>
      <c r="D563" s="11"/>
      <c r="E563" s="12"/>
      <c r="F563" s="61"/>
    </row>
    <row r="564" spans="2:13" x14ac:dyDescent="0.25">
      <c r="B564" s="11"/>
      <c r="C564" s="11"/>
      <c r="D564" s="11"/>
      <c r="E564" s="12"/>
      <c r="F564" s="61"/>
    </row>
    <row r="565" spans="2:13" x14ac:dyDescent="0.25">
      <c r="B565" s="11"/>
      <c r="C565" s="11"/>
      <c r="D565" s="11"/>
      <c r="E565" s="12"/>
      <c r="F565" s="61"/>
    </row>
    <row r="566" spans="2:13" ht="15.75" x14ac:dyDescent="0.25">
      <c r="B566" s="11"/>
      <c r="C566" s="67" t="s">
        <v>259</v>
      </c>
      <c r="D566" s="11"/>
      <c r="E566" s="12"/>
      <c r="F566" s="61"/>
    </row>
    <row r="567" spans="2:13" ht="16.5" thickBot="1" x14ac:dyDescent="0.3">
      <c r="B567" s="11"/>
      <c r="C567" s="67"/>
      <c r="D567" s="11"/>
      <c r="E567" s="12"/>
      <c r="F567" s="61"/>
    </row>
    <row r="568" spans="2:13" ht="15" customHeight="1" x14ac:dyDescent="0.25">
      <c r="B568" s="44" t="s">
        <v>143</v>
      </c>
      <c r="C568" s="70" t="s">
        <v>162</v>
      </c>
      <c r="D568" s="70" t="s">
        <v>1</v>
      </c>
      <c r="E568" s="70" t="s">
        <v>1</v>
      </c>
      <c r="F568" s="69" t="s">
        <v>3</v>
      </c>
      <c r="G568" s="174" t="s">
        <v>296</v>
      </c>
      <c r="H568" s="174" t="s">
        <v>322</v>
      </c>
      <c r="I568" s="174" t="s">
        <v>321</v>
      </c>
      <c r="J568" s="158"/>
      <c r="K568" s="3"/>
      <c r="M568"/>
    </row>
    <row r="569" spans="2:13" ht="21.75" customHeight="1" thickBot="1" x14ac:dyDescent="0.3">
      <c r="B569" s="100" t="s">
        <v>2</v>
      </c>
      <c r="C569" s="101" t="s">
        <v>2</v>
      </c>
      <c r="D569" s="101" t="s">
        <v>2</v>
      </c>
      <c r="E569" s="101" t="s">
        <v>2</v>
      </c>
      <c r="F569" s="102"/>
      <c r="G569" s="175"/>
      <c r="H569" s="175"/>
      <c r="I569" s="175"/>
      <c r="J569" s="158"/>
      <c r="K569" s="3"/>
      <c r="M569"/>
    </row>
    <row r="570" spans="2:13" x14ac:dyDescent="0.25">
      <c r="B570" s="103"/>
      <c r="C570" s="104"/>
      <c r="D570" s="104"/>
      <c r="E570" s="104"/>
      <c r="F570" s="104"/>
      <c r="G570" s="105"/>
      <c r="H570" s="105"/>
      <c r="I570" s="105"/>
      <c r="J570" s="161"/>
      <c r="K570" s="3"/>
      <c r="M570"/>
    </row>
    <row r="571" spans="2:13" x14ac:dyDescent="0.25">
      <c r="B571" s="73" t="s">
        <v>215</v>
      </c>
      <c r="C571" s="21"/>
      <c r="D571" s="74"/>
      <c r="E571" s="21"/>
      <c r="F571" s="59"/>
      <c r="G571" s="90"/>
      <c r="H571" s="90"/>
      <c r="I571" s="90"/>
      <c r="K571" s="3"/>
      <c r="M571"/>
    </row>
    <row r="572" spans="2:13" x14ac:dyDescent="0.25">
      <c r="B572" s="190"/>
      <c r="C572" s="28"/>
      <c r="D572" s="54">
        <v>411</v>
      </c>
      <c r="E572" s="28"/>
      <c r="F572" s="54" t="s">
        <v>44</v>
      </c>
      <c r="G572" s="55">
        <f>G573+G574+G575+G576+G577</f>
        <v>195900</v>
      </c>
      <c r="H572" s="55">
        <f>H573+H574+H575+H576+H577</f>
        <v>90243.45</v>
      </c>
      <c r="I572" s="55">
        <f>H572/G572%</f>
        <v>46.066079632465545</v>
      </c>
      <c r="J572" s="4"/>
      <c r="K572" s="3"/>
      <c r="M572"/>
    </row>
    <row r="573" spans="2:13" x14ac:dyDescent="0.25">
      <c r="B573" s="177"/>
      <c r="C573" s="76" t="s">
        <v>294</v>
      </c>
      <c r="D573" s="179"/>
      <c r="E573" s="28" t="s">
        <v>45</v>
      </c>
      <c r="F573" s="29" t="s">
        <v>46</v>
      </c>
      <c r="G573" s="56">
        <v>165000</v>
      </c>
      <c r="H573" s="56">
        <v>90187.04</v>
      </c>
      <c r="I573" s="55">
        <f t="shared" ref="I573:I596" si="11">H573/G573%</f>
        <v>54.658812121212115</v>
      </c>
      <c r="J573" s="5"/>
      <c r="K573" s="3"/>
      <c r="M573"/>
    </row>
    <row r="574" spans="2:13" x14ac:dyDescent="0.25">
      <c r="B574" s="177"/>
      <c r="C574" s="76" t="s">
        <v>294</v>
      </c>
      <c r="D574" s="180"/>
      <c r="E574" s="28" t="s">
        <v>47</v>
      </c>
      <c r="F574" s="29" t="s">
        <v>48</v>
      </c>
      <c r="G574" s="56">
        <v>3500</v>
      </c>
      <c r="H574" s="56">
        <v>0</v>
      </c>
      <c r="I574" s="55">
        <f t="shared" si="11"/>
        <v>0</v>
      </c>
      <c r="J574" s="5"/>
      <c r="K574" s="3"/>
      <c r="M574"/>
    </row>
    <row r="575" spans="2:13" x14ac:dyDescent="0.25">
      <c r="B575" s="177"/>
      <c r="C575" s="76" t="s">
        <v>294</v>
      </c>
      <c r="D575" s="180"/>
      <c r="E575" s="28" t="s">
        <v>49</v>
      </c>
      <c r="F575" s="29" t="s">
        <v>50</v>
      </c>
      <c r="G575" s="56">
        <v>19500</v>
      </c>
      <c r="H575" s="56">
        <v>0</v>
      </c>
      <c r="I575" s="55">
        <f t="shared" si="11"/>
        <v>0</v>
      </c>
      <c r="J575" s="5"/>
      <c r="K575" s="3"/>
      <c r="M575"/>
    </row>
    <row r="576" spans="2:13" x14ac:dyDescent="0.25">
      <c r="B576" s="177"/>
      <c r="C576" s="76" t="s">
        <v>294</v>
      </c>
      <c r="D576" s="180"/>
      <c r="E576" s="28" t="s">
        <v>51</v>
      </c>
      <c r="F576" s="29" t="s">
        <v>52</v>
      </c>
      <c r="G576" s="56">
        <v>7500</v>
      </c>
      <c r="H576" s="56">
        <v>56.41</v>
      </c>
      <c r="I576" s="55">
        <f t="shared" si="11"/>
        <v>0.75213333333333332</v>
      </c>
      <c r="J576" s="5"/>
      <c r="K576" s="3"/>
      <c r="M576"/>
    </row>
    <row r="577" spans="2:13" x14ac:dyDescent="0.25">
      <c r="B577" s="177"/>
      <c r="C577" s="76" t="s">
        <v>294</v>
      </c>
      <c r="D577" s="181"/>
      <c r="E577" s="28" t="s">
        <v>53</v>
      </c>
      <c r="F577" s="29" t="s">
        <v>54</v>
      </c>
      <c r="G577" s="56">
        <v>400</v>
      </c>
      <c r="H577" s="56">
        <v>0</v>
      </c>
      <c r="I577" s="55">
        <f t="shared" si="11"/>
        <v>0</v>
      </c>
      <c r="J577" s="5"/>
      <c r="K577" s="3"/>
      <c r="M577"/>
    </row>
    <row r="578" spans="2:13" x14ac:dyDescent="0.25">
      <c r="B578" s="177"/>
      <c r="C578" s="76"/>
      <c r="D578" s="79">
        <v>412</v>
      </c>
      <c r="E578" s="62"/>
      <c r="F578" s="54" t="s">
        <v>55</v>
      </c>
      <c r="G578" s="80">
        <f>G579</f>
        <v>600</v>
      </c>
      <c r="H578" s="80">
        <f>H579</f>
        <v>540</v>
      </c>
      <c r="I578" s="55">
        <f t="shared" si="11"/>
        <v>90</v>
      </c>
      <c r="J578" s="160"/>
      <c r="K578" s="3"/>
      <c r="M578"/>
    </row>
    <row r="579" spans="2:13" x14ac:dyDescent="0.25">
      <c r="B579" s="177"/>
      <c r="C579" s="76" t="s">
        <v>276</v>
      </c>
      <c r="D579" s="79"/>
      <c r="E579" s="81" t="s">
        <v>300</v>
      </c>
      <c r="F579" s="35" t="s">
        <v>301</v>
      </c>
      <c r="G579" s="56">
        <v>600</v>
      </c>
      <c r="H579" s="56">
        <v>540</v>
      </c>
      <c r="I579" s="55">
        <f t="shared" si="11"/>
        <v>90</v>
      </c>
      <c r="J579" s="5"/>
      <c r="K579" s="3"/>
      <c r="M579"/>
    </row>
    <row r="580" spans="2:13" x14ac:dyDescent="0.25">
      <c r="B580" s="177"/>
      <c r="C580" s="76"/>
      <c r="D580" s="54">
        <v>413</v>
      </c>
      <c r="E580" s="28"/>
      <c r="F580" s="54" t="s">
        <v>58</v>
      </c>
      <c r="G580" s="55">
        <f>G581+G582</f>
        <v>900</v>
      </c>
      <c r="H580" s="55">
        <f>H581+H582</f>
        <v>591.20000000000005</v>
      </c>
      <c r="I580" s="55">
        <f t="shared" si="11"/>
        <v>65.688888888888897</v>
      </c>
      <c r="J580" s="4"/>
      <c r="K580" s="3"/>
      <c r="M580"/>
    </row>
    <row r="581" spans="2:13" x14ac:dyDescent="0.25">
      <c r="B581" s="177"/>
      <c r="C581" s="76" t="s">
        <v>294</v>
      </c>
      <c r="D581" s="179"/>
      <c r="E581" s="28" t="s">
        <v>59</v>
      </c>
      <c r="F581" s="29" t="s">
        <v>60</v>
      </c>
      <c r="G581" s="56">
        <v>500</v>
      </c>
      <c r="H581" s="56">
        <v>431.2</v>
      </c>
      <c r="I581" s="55">
        <f t="shared" si="11"/>
        <v>86.24</v>
      </c>
      <c r="J581" s="5"/>
      <c r="K581" s="3"/>
      <c r="M581"/>
    </row>
    <row r="582" spans="2:13" x14ac:dyDescent="0.25">
      <c r="B582" s="177"/>
      <c r="C582" s="76" t="s">
        <v>272</v>
      </c>
      <c r="D582" s="181"/>
      <c r="E582" s="28" t="s">
        <v>65</v>
      </c>
      <c r="F582" s="29" t="s">
        <v>147</v>
      </c>
      <c r="G582" s="56">
        <v>400</v>
      </c>
      <c r="H582" s="56">
        <v>160</v>
      </c>
      <c r="I582" s="55">
        <f t="shared" si="11"/>
        <v>40</v>
      </c>
      <c r="J582" s="5"/>
      <c r="K582" s="3"/>
      <c r="M582"/>
    </row>
    <row r="583" spans="2:13" x14ac:dyDescent="0.25">
      <c r="B583" s="177"/>
      <c r="C583" s="76"/>
      <c r="D583" s="54">
        <v>414</v>
      </c>
      <c r="E583" s="28"/>
      <c r="F583" s="54" t="s">
        <v>67</v>
      </c>
      <c r="G583" s="55">
        <f>G584+G585+G586</f>
        <v>1200</v>
      </c>
      <c r="H583" s="55">
        <f>H584+H585+H586</f>
        <v>232.03</v>
      </c>
      <c r="I583" s="55">
        <f t="shared" si="11"/>
        <v>19.335833333333333</v>
      </c>
      <c r="J583" s="4"/>
      <c r="K583" s="3"/>
      <c r="M583"/>
    </row>
    <row r="584" spans="2:13" x14ac:dyDescent="0.25">
      <c r="B584" s="177"/>
      <c r="C584" s="76" t="s">
        <v>294</v>
      </c>
      <c r="D584" s="179"/>
      <c r="E584" s="28" t="s">
        <v>68</v>
      </c>
      <c r="F584" s="29" t="s">
        <v>69</v>
      </c>
      <c r="G584" s="56">
        <v>300</v>
      </c>
      <c r="H584" s="56">
        <v>0</v>
      </c>
      <c r="I584" s="55">
        <f t="shared" si="11"/>
        <v>0</v>
      </c>
      <c r="J584" s="5"/>
      <c r="K584" s="3"/>
      <c r="M584"/>
    </row>
    <row r="585" spans="2:13" x14ac:dyDescent="0.25">
      <c r="B585" s="177"/>
      <c r="C585" s="76" t="s">
        <v>294</v>
      </c>
      <c r="D585" s="180"/>
      <c r="E585" s="28" t="s">
        <v>70</v>
      </c>
      <c r="F585" s="29" t="s">
        <v>71</v>
      </c>
      <c r="G585" s="56">
        <v>500</v>
      </c>
      <c r="H585" s="56">
        <v>88.4</v>
      </c>
      <c r="I585" s="55">
        <f t="shared" si="11"/>
        <v>17.68</v>
      </c>
      <c r="J585" s="5"/>
      <c r="K585" s="3"/>
      <c r="M585"/>
    </row>
    <row r="586" spans="2:13" x14ac:dyDescent="0.25">
      <c r="B586" s="177"/>
      <c r="C586" s="76" t="s">
        <v>273</v>
      </c>
      <c r="D586" s="181"/>
      <c r="E586" s="28" t="s">
        <v>72</v>
      </c>
      <c r="F586" s="29" t="s">
        <v>148</v>
      </c>
      <c r="G586" s="56">
        <v>400</v>
      </c>
      <c r="H586" s="56">
        <v>143.63</v>
      </c>
      <c r="I586" s="55">
        <f t="shared" si="11"/>
        <v>35.907499999999999</v>
      </c>
      <c r="J586" s="5"/>
      <c r="K586" s="3"/>
      <c r="M586"/>
    </row>
    <row r="587" spans="2:13" x14ac:dyDescent="0.25">
      <c r="B587" s="177"/>
      <c r="C587" s="76"/>
      <c r="D587" s="54">
        <v>415</v>
      </c>
      <c r="E587" s="28"/>
      <c r="F587" s="54" t="s">
        <v>84</v>
      </c>
      <c r="G587" s="55">
        <f>G588</f>
        <v>200</v>
      </c>
      <c r="H587" s="55">
        <f>H588</f>
        <v>0</v>
      </c>
      <c r="I587" s="55">
        <f t="shared" si="11"/>
        <v>0</v>
      </c>
      <c r="J587" s="4"/>
      <c r="K587" s="3"/>
      <c r="M587"/>
    </row>
    <row r="588" spans="2:13" x14ac:dyDescent="0.25">
      <c r="B588" s="177"/>
      <c r="C588" s="76" t="s">
        <v>294</v>
      </c>
      <c r="D588" s="78"/>
      <c r="E588" s="28" t="s">
        <v>87</v>
      </c>
      <c r="F588" s="29" t="s">
        <v>151</v>
      </c>
      <c r="G588" s="56">
        <v>200</v>
      </c>
      <c r="H588" s="56">
        <v>0</v>
      </c>
      <c r="I588" s="55">
        <f t="shared" si="11"/>
        <v>0</v>
      </c>
      <c r="J588" s="5"/>
      <c r="K588" s="3"/>
      <c r="M588"/>
    </row>
    <row r="589" spans="2:13" x14ac:dyDescent="0.25">
      <c r="B589" s="177"/>
      <c r="C589" s="92"/>
      <c r="D589" s="91">
        <v>418</v>
      </c>
      <c r="E589" s="21"/>
      <c r="F589" s="91" t="s">
        <v>92</v>
      </c>
      <c r="G589" s="55">
        <f>G590</f>
        <v>80000</v>
      </c>
      <c r="H589" s="55">
        <f>H590</f>
        <v>317.5</v>
      </c>
      <c r="I589" s="55">
        <f t="shared" si="11"/>
        <v>0.39687499999999998</v>
      </c>
      <c r="J589" s="4"/>
      <c r="K589" s="3"/>
      <c r="M589"/>
    </row>
    <row r="590" spans="2:13" x14ac:dyDescent="0.25">
      <c r="B590" s="177"/>
      <c r="C590" s="92" t="s">
        <v>294</v>
      </c>
      <c r="D590" s="59"/>
      <c r="E590" s="21" t="s">
        <v>93</v>
      </c>
      <c r="F590" s="59" t="s">
        <v>94</v>
      </c>
      <c r="G590" s="56">
        <v>80000</v>
      </c>
      <c r="H590" s="56">
        <v>317.5</v>
      </c>
      <c r="I590" s="55">
        <f t="shared" si="11"/>
        <v>0.39687499999999998</v>
      </c>
      <c r="J590" s="5"/>
      <c r="K590" s="3"/>
      <c r="M590"/>
    </row>
    <row r="591" spans="2:13" x14ac:dyDescent="0.25">
      <c r="B591" s="177"/>
      <c r="C591" s="92"/>
      <c r="D591" s="91">
        <v>419</v>
      </c>
      <c r="E591" s="21"/>
      <c r="F591" s="91" t="s">
        <v>95</v>
      </c>
      <c r="G591" s="55">
        <f>G593+G592</f>
        <v>5500</v>
      </c>
      <c r="H591" s="55">
        <f>H593+H592</f>
        <v>1450</v>
      </c>
      <c r="I591" s="55">
        <f t="shared" si="11"/>
        <v>26.363636363636363</v>
      </c>
      <c r="J591" s="4"/>
      <c r="K591" s="3"/>
      <c r="M591"/>
    </row>
    <row r="592" spans="2:13" x14ac:dyDescent="0.25">
      <c r="B592" s="177"/>
      <c r="C592" s="92" t="s">
        <v>294</v>
      </c>
      <c r="D592" s="91"/>
      <c r="E592" s="21" t="s">
        <v>264</v>
      </c>
      <c r="F592" s="83" t="s">
        <v>265</v>
      </c>
      <c r="G592" s="57">
        <v>4500</v>
      </c>
      <c r="H592" s="57">
        <v>1450</v>
      </c>
      <c r="I592" s="55">
        <f t="shared" si="11"/>
        <v>32.222222222222221</v>
      </c>
      <c r="J592" s="127"/>
      <c r="K592" s="3"/>
      <c r="M592"/>
    </row>
    <row r="593" spans="2:13" x14ac:dyDescent="0.25">
      <c r="B593" s="177"/>
      <c r="C593" s="92" t="s">
        <v>294</v>
      </c>
      <c r="D593" s="59"/>
      <c r="E593" s="21" t="s">
        <v>101</v>
      </c>
      <c r="F593" s="59" t="s">
        <v>153</v>
      </c>
      <c r="G593" s="56">
        <v>1000</v>
      </c>
      <c r="H593" s="56">
        <v>0</v>
      </c>
      <c r="I593" s="55">
        <f t="shared" si="11"/>
        <v>0</v>
      </c>
      <c r="J593" s="5"/>
      <c r="K593" s="3"/>
      <c r="M593"/>
    </row>
    <row r="594" spans="2:13" x14ac:dyDescent="0.25">
      <c r="B594" s="177"/>
      <c r="C594" s="92"/>
      <c r="D594" s="91">
        <v>463</v>
      </c>
      <c r="E594" s="21"/>
      <c r="F594" s="91" t="s">
        <v>134</v>
      </c>
      <c r="G594" s="55">
        <f>G595</f>
        <v>86000</v>
      </c>
      <c r="H594" s="55">
        <f>H595</f>
        <v>71932.83</v>
      </c>
      <c r="I594" s="55">
        <f t="shared" si="11"/>
        <v>83.642825581395357</v>
      </c>
      <c r="J594" s="4"/>
      <c r="K594" s="3"/>
      <c r="M594"/>
    </row>
    <row r="595" spans="2:13" x14ac:dyDescent="0.25">
      <c r="B595" s="177"/>
      <c r="C595" s="92" t="s">
        <v>294</v>
      </c>
      <c r="D595" s="59"/>
      <c r="E595" s="21" t="s">
        <v>135</v>
      </c>
      <c r="F595" s="59" t="s">
        <v>134</v>
      </c>
      <c r="G595" s="56">
        <v>86000</v>
      </c>
      <c r="H595" s="56">
        <v>71932.83</v>
      </c>
      <c r="I595" s="55">
        <f t="shared" si="11"/>
        <v>83.642825581395357</v>
      </c>
      <c r="J595" s="5"/>
      <c r="K595" s="3"/>
      <c r="M595"/>
    </row>
    <row r="596" spans="2:13" ht="15.75" thickBot="1" x14ac:dyDescent="0.3">
      <c r="B596" s="178"/>
      <c r="C596" s="93"/>
      <c r="D596" s="94"/>
      <c r="E596" s="72"/>
      <c r="F596" s="95" t="s">
        <v>160</v>
      </c>
      <c r="G596" s="64">
        <f>G572+G580+G583+G589+G594+G591+G587+G578</f>
        <v>370300</v>
      </c>
      <c r="H596" s="64">
        <f>H572+H580+H583+H589+H594+H591+H587+H578</f>
        <v>165307.01</v>
      </c>
      <c r="I596" s="55">
        <f t="shared" si="11"/>
        <v>44.641374561166622</v>
      </c>
      <c r="J596" s="4"/>
      <c r="K596" s="3"/>
      <c r="M596"/>
    </row>
    <row r="597" spans="2:13" x14ac:dyDescent="0.25">
      <c r="B597" s="1"/>
      <c r="C597" s="53"/>
      <c r="D597" s="11"/>
      <c r="E597" s="12"/>
      <c r="F597" s="61"/>
      <c r="G597" s="4"/>
      <c r="H597" s="4"/>
      <c r="I597" s="4"/>
      <c r="J597" s="4"/>
      <c r="K597" s="4"/>
      <c r="L597" s="4"/>
    </row>
    <row r="598" spans="2:13" x14ac:dyDescent="0.25">
      <c r="B598" s="1"/>
      <c r="C598" s="53"/>
      <c r="D598" s="11"/>
      <c r="E598" s="12"/>
      <c r="F598" s="61"/>
      <c r="G598" s="4"/>
      <c r="H598" s="4"/>
      <c r="I598" s="4"/>
      <c r="J598" s="4"/>
      <c r="K598" s="4"/>
      <c r="L598" s="4"/>
    </row>
    <row r="599" spans="2:13" x14ac:dyDescent="0.25">
      <c r="B599" s="1"/>
      <c r="C599" s="53"/>
      <c r="D599" s="11"/>
      <c r="E599" s="12"/>
      <c r="F599" s="61"/>
      <c r="G599" s="4"/>
      <c r="H599" s="4"/>
      <c r="I599" s="4"/>
      <c r="J599" s="4"/>
      <c r="K599" s="4"/>
      <c r="L599" s="4"/>
    </row>
    <row r="600" spans="2:13" x14ac:dyDescent="0.25">
      <c r="B600" s="1"/>
      <c r="C600" s="53"/>
      <c r="D600" s="11"/>
      <c r="E600" s="12"/>
      <c r="F600" s="61"/>
      <c r="G600" s="4"/>
      <c r="H600" s="4"/>
      <c r="I600" s="4"/>
      <c r="J600" s="4"/>
      <c r="K600" s="4"/>
      <c r="L600" s="4"/>
    </row>
    <row r="601" spans="2:13" x14ac:dyDescent="0.25">
      <c r="B601" s="1"/>
      <c r="C601" s="53"/>
      <c r="D601" s="11"/>
      <c r="E601" s="12"/>
      <c r="F601" s="61"/>
      <c r="G601" s="4"/>
      <c r="H601" s="4"/>
      <c r="I601" s="4"/>
      <c r="J601" s="4"/>
      <c r="K601" s="4"/>
      <c r="L601" s="4"/>
    </row>
    <row r="602" spans="2:13" x14ac:dyDescent="0.25">
      <c r="B602" s="1"/>
      <c r="C602" s="53"/>
      <c r="D602" s="11"/>
      <c r="E602" s="12"/>
      <c r="F602" s="61"/>
      <c r="G602" s="4"/>
      <c r="H602" s="4"/>
      <c r="I602" s="4"/>
      <c r="J602" s="4"/>
      <c r="K602" s="4"/>
      <c r="L602" s="4"/>
    </row>
    <row r="603" spans="2:13" x14ac:dyDescent="0.25">
      <c r="B603" s="1"/>
      <c r="C603" s="53"/>
      <c r="D603" s="11"/>
      <c r="E603" s="12"/>
      <c r="F603" s="61"/>
      <c r="G603" s="4"/>
      <c r="H603" s="4"/>
      <c r="I603" s="4"/>
      <c r="J603" s="4"/>
      <c r="K603" s="4"/>
      <c r="L603" s="4"/>
    </row>
    <row r="604" spans="2:13" x14ac:dyDescent="0.25">
      <c r="B604" s="1"/>
      <c r="C604" s="53"/>
      <c r="D604" s="11"/>
      <c r="E604" s="12"/>
      <c r="F604" s="61"/>
      <c r="G604" s="4"/>
      <c r="H604" s="4"/>
      <c r="I604" s="4"/>
      <c r="J604" s="4"/>
      <c r="K604" s="4"/>
      <c r="L604" s="4"/>
    </row>
    <row r="605" spans="2:13" x14ac:dyDescent="0.25">
      <c r="B605" s="1"/>
      <c r="C605" s="53"/>
      <c r="D605" s="11"/>
      <c r="E605" s="12"/>
      <c r="F605" s="61"/>
      <c r="G605" s="4"/>
      <c r="H605" s="4"/>
      <c r="I605" s="4"/>
      <c r="J605" s="4"/>
      <c r="K605" s="4"/>
      <c r="L605" s="4"/>
    </row>
    <row r="606" spans="2:13" x14ac:dyDescent="0.25">
      <c r="B606" s="1"/>
      <c r="C606" s="53"/>
      <c r="D606" s="11"/>
      <c r="E606" s="12"/>
      <c r="F606" s="61"/>
      <c r="G606" s="4"/>
      <c r="H606" s="4"/>
      <c r="I606" s="4"/>
      <c r="J606" s="4"/>
      <c r="K606" s="4"/>
      <c r="L606" s="4"/>
    </row>
    <row r="607" spans="2:13" x14ac:dyDescent="0.25">
      <c r="B607" s="1"/>
      <c r="C607" s="53"/>
      <c r="D607" s="11"/>
      <c r="E607" s="12"/>
      <c r="F607" s="61"/>
      <c r="G607" s="4"/>
      <c r="H607" s="4"/>
      <c r="I607" s="4"/>
      <c r="J607" s="4"/>
      <c r="K607" s="4"/>
      <c r="L607" s="4"/>
    </row>
    <row r="608" spans="2:13" x14ac:dyDescent="0.25">
      <c r="B608" s="1"/>
      <c r="C608" s="53"/>
      <c r="D608" s="11"/>
      <c r="E608" s="12"/>
      <c r="F608" s="61"/>
      <c r="G608" s="4"/>
      <c r="H608" s="4"/>
      <c r="I608" s="4"/>
      <c r="J608" s="4"/>
      <c r="K608" s="4"/>
      <c r="L608" s="4"/>
    </row>
    <row r="609" spans="2:13" x14ac:dyDescent="0.25">
      <c r="B609" s="1"/>
      <c r="C609" s="53"/>
      <c r="D609" s="11"/>
      <c r="E609" s="12"/>
      <c r="F609" s="61"/>
      <c r="G609" s="4"/>
      <c r="H609" s="4"/>
      <c r="I609" s="4"/>
      <c r="J609" s="4"/>
      <c r="K609" s="4"/>
      <c r="L609" s="4"/>
    </row>
    <row r="610" spans="2:13" x14ac:dyDescent="0.25">
      <c r="B610" s="1"/>
      <c r="C610" s="53"/>
      <c r="D610" s="11"/>
      <c r="E610" s="12"/>
      <c r="F610" s="61"/>
      <c r="G610" s="4"/>
      <c r="H610" s="4"/>
      <c r="I610" s="4"/>
      <c r="J610" s="4"/>
      <c r="K610" s="4"/>
      <c r="L610" s="4"/>
    </row>
    <row r="611" spans="2:13" x14ac:dyDescent="0.25">
      <c r="B611" s="1"/>
      <c r="C611" s="53"/>
      <c r="D611" s="11"/>
      <c r="E611" s="12"/>
      <c r="F611" s="61"/>
      <c r="G611" s="4"/>
      <c r="H611" s="4"/>
      <c r="I611" s="4"/>
      <c r="J611" s="4"/>
      <c r="K611" s="4"/>
      <c r="L611" s="4"/>
    </row>
    <row r="612" spans="2:13" x14ac:dyDescent="0.25">
      <c r="B612" s="1"/>
      <c r="C612" s="53"/>
      <c r="D612" s="11"/>
      <c r="E612" s="12"/>
      <c r="F612" s="61"/>
      <c r="G612" s="4"/>
      <c r="H612" s="4"/>
      <c r="I612" s="4"/>
      <c r="J612" s="4"/>
      <c r="K612" s="4"/>
      <c r="L612" s="4"/>
    </row>
    <row r="613" spans="2:13" x14ac:dyDescent="0.25">
      <c r="B613" s="1"/>
      <c r="C613" s="53"/>
      <c r="D613" s="11"/>
      <c r="E613" s="12"/>
      <c r="F613" s="61"/>
      <c r="G613" s="4"/>
      <c r="H613" s="4"/>
      <c r="I613" s="4"/>
      <c r="J613" s="4"/>
      <c r="K613" s="4"/>
      <c r="L613" s="4"/>
    </row>
    <row r="614" spans="2:13" x14ac:dyDescent="0.25">
      <c r="B614" s="1"/>
      <c r="C614" s="53"/>
      <c r="D614" s="11"/>
      <c r="E614" s="12"/>
      <c r="F614" s="61"/>
      <c r="G614" s="4"/>
      <c r="H614" s="4"/>
      <c r="I614" s="4"/>
      <c r="J614" s="4"/>
      <c r="K614" s="4"/>
      <c r="L614" s="4"/>
    </row>
    <row r="615" spans="2:13" x14ac:dyDescent="0.25">
      <c r="B615" s="1"/>
      <c r="C615" s="53"/>
      <c r="D615" s="11"/>
      <c r="E615" s="12"/>
      <c r="F615" s="61"/>
      <c r="G615" s="4"/>
      <c r="H615" s="4"/>
      <c r="I615" s="4"/>
      <c r="J615" s="4"/>
      <c r="K615" s="4"/>
      <c r="L615" s="4"/>
    </row>
    <row r="616" spans="2:13" x14ac:dyDescent="0.25">
      <c r="B616" s="11"/>
      <c r="C616" s="11"/>
      <c r="D616" s="11"/>
      <c r="E616" s="12"/>
      <c r="F616" s="61"/>
    </row>
    <row r="617" spans="2:13" x14ac:dyDescent="0.25">
      <c r="B617" s="11"/>
      <c r="C617" s="11"/>
      <c r="D617" s="11"/>
      <c r="E617" s="12"/>
      <c r="F617" s="61"/>
    </row>
    <row r="618" spans="2:13" ht="18.75" x14ac:dyDescent="0.3">
      <c r="B618" s="11"/>
      <c r="C618" s="182" t="s">
        <v>233</v>
      </c>
      <c r="D618" s="183"/>
      <c r="E618" s="183"/>
      <c r="F618" s="183"/>
    </row>
    <row r="619" spans="2:13" ht="19.5" thickBot="1" x14ac:dyDescent="0.35">
      <c r="B619" s="11"/>
      <c r="C619" s="68"/>
      <c r="D619" s="116"/>
      <c r="E619" s="116"/>
      <c r="F619" s="116"/>
    </row>
    <row r="620" spans="2:13" ht="15" customHeight="1" x14ac:dyDescent="0.25">
      <c r="B620" s="14" t="s">
        <v>143</v>
      </c>
      <c r="C620" s="70" t="s">
        <v>162</v>
      </c>
      <c r="D620" s="44" t="s">
        <v>1</v>
      </c>
      <c r="E620" s="70" t="s">
        <v>1</v>
      </c>
      <c r="F620" s="69" t="s">
        <v>3</v>
      </c>
      <c r="G620" s="174" t="s">
        <v>296</v>
      </c>
      <c r="H620" s="174" t="s">
        <v>322</v>
      </c>
      <c r="I620" s="174" t="s">
        <v>321</v>
      </c>
      <c r="J620" s="158"/>
      <c r="K620" s="3"/>
      <c r="M620"/>
    </row>
    <row r="621" spans="2:13" ht="26.25" customHeight="1" thickBot="1" x14ac:dyDescent="0.3">
      <c r="B621" s="114" t="s">
        <v>2</v>
      </c>
      <c r="C621" s="101" t="s">
        <v>2</v>
      </c>
      <c r="D621" s="100" t="s">
        <v>2</v>
      </c>
      <c r="E621" s="101" t="s">
        <v>2</v>
      </c>
      <c r="F621" s="102" t="s">
        <v>185</v>
      </c>
      <c r="G621" s="175"/>
      <c r="H621" s="175"/>
      <c r="I621" s="175"/>
      <c r="J621" s="158"/>
      <c r="K621" s="3"/>
      <c r="M621"/>
    </row>
    <row r="622" spans="2:13" x14ac:dyDescent="0.25">
      <c r="B622" s="117"/>
      <c r="C622" s="28"/>
      <c r="D622" s="28"/>
      <c r="E622" s="28"/>
      <c r="F622" s="29"/>
      <c r="G622" s="118"/>
      <c r="H622" s="118"/>
      <c r="I622" s="118"/>
      <c r="J622" s="158"/>
      <c r="K622" s="3"/>
      <c r="M622"/>
    </row>
    <row r="623" spans="2:13" x14ac:dyDescent="0.25">
      <c r="B623" s="106" t="s">
        <v>221</v>
      </c>
      <c r="C623" s="28"/>
      <c r="D623" s="107"/>
      <c r="E623" s="28"/>
      <c r="F623" s="29"/>
      <c r="G623" s="108"/>
      <c r="H623" s="108"/>
      <c r="I623" s="108"/>
      <c r="K623" s="3"/>
      <c r="M623"/>
    </row>
    <row r="624" spans="2:13" x14ac:dyDescent="0.25">
      <c r="B624" s="190"/>
      <c r="C624" s="28"/>
      <c r="D624" s="54">
        <v>411</v>
      </c>
      <c r="E624" s="28"/>
      <c r="F624" s="54" t="s">
        <v>44</v>
      </c>
      <c r="G624" s="55">
        <f>G625+G626+G627+G628+G629</f>
        <v>149500</v>
      </c>
      <c r="H624" s="55">
        <f>H625+H626+H627+H628+H629</f>
        <v>68742.03</v>
      </c>
      <c r="I624" s="55">
        <f>H624/G624%</f>
        <v>45.981290969899668</v>
      </c>
      <c r="J624" s="4"/>
      <c r="K624" s="3"/>
      <c r="M624"/>
    </row>
    <row r="625" spans="2:13" x14ac:dyDescent="0.25">
      <c r="B625" s="177"/>
      <c r="C625" s="76" t="s">
        <v>198</v>
      </c>
      <c r="D625" s="179"/>
      <c r="E625" s="28" t="s">
        <v>45</v>
      </c>
      <c r="F625" s="29" t="s">
        <v>46</v>
      </c>
      <c r="G625" s="56">
        <v>127000</v>
      </c>
      <c r="H625" s="56">
        <v>68674.31</v>
      </c>
      <c r="I625" s="55">
        <f t="shared" ref="I625:I646" si="12">H625/G625%</f>
        <v>54.07425984251968</v>
      </c>
      <c r="J625" s="5"/>
      <c r="K625" s="3"/>
      <c r="M625"/>
    </row>
    <row r="626" spans="2:13" x14ac:dyDescent="0.25">
      <c r="B626" s="177"/>
      <c r="C626" s="76" t="s">
        <v>198</v>
      </c>
      <c r="D626" s="180"/>
      <c r="E626" s="28" t="s">
        <v>47</v>
      </c>
      <c r="F626" s="29" t="s">
        <v>48</v>
      </c>
      <c r="G626" s="56">
        <v>2500</v>
      </c>
      <c r="H626" s="56">
        <v>0</v>
      </c>
      <c r="I626" s="55">
        <f t="shared" si="12"/>
        <v>0</v>
      </c>
      <c r="J626" s="5"/>
      <c r="K626" s="3"/>
      <c r="M626"/>
    </row>
    <row r="627" spans="2:13" x14ac:dyDescent="0.25">
      <c r="B627" s="177"/>
      <c r="C627" s="76" t="s">
        <v>198</v>
      </c>
      <c r="D627" s="180"/>
      <c r="E627" s="28" t="s">
        <v>49</v>
      </c>
      <c r="F627" s="29" t="s">
        <v>50</v>
      </c>
      <c r="G627" s="56">
        <v>14200</v>
      </c>
      <c r="H627" s="56">
        <v>0</v>
      </c>
      <c r="I627" s="55">
        <f t="shared" si="12"/>
        <v>0</v>
      </c>
      <c r="J627" s="5"/>
      <c r="K627" s="3"/>
      <c r="M627"/>
    </row>
    <row r="628" spans="2:13" x14ac:dyDescent="0.25">
      <c r="B628" s="177"/>
      <c r="C628" s="76" t="s">
        <v>198</v>
      </c>
      <c r="D628" s="180"/>
      <c r="E628" s="28" t="s">
        <v>51</v>
      </c>
      <c r="F628" s="29" t="s">
        <v>52</v>
      </c>
      <c r="G628" s="56">
        <v>5600</v>
      </c>
      <c r="H628" s="56">
        <v>67.72</v>
      </c>
      <c r="I628" s="55">
        <f t="shared" si="12"/>
        <v>1.2092857142857143</v>
      </c>
      <c r="J628" s="5"/>
      <c r="K628" s="3"/>
      <c r="M628"/>
    </row>
    <row r="629" spans="2:13" x14ac:dyDescent="0.25">
      <c r="B629" s="177"/>
      <c r="C629" s="76" t="s">
        <v>198</v>
      </c>
      <c r="D629" s="181"/>
      <c r="E629" s="28" t="s">
        <v>53</v>
      </c>
      <c r="F629" s="29" t="s">
        <v>54</v>
      </c>
      <c r="G629" s="56">
        <v>200</v>
      </c>
      <c r="H629" s="56">
        <v>0</v>
      </c>
      <c r="I629" s="55">
        <f t="shared" si="12"/>
        <v>0</v>
      </c>
      <c r="J629" s="5"/>
      <c r="K629" s="3"/>
      <c r="M629"/>
    </row>
    <row r="630" spans="2:13" x14ac:dyDescent="0.25">
      <c r="B630" s="177"/>
      <c r="C630" s="76"/>
      <c r="D630" s="79">
        <v>412</v>
      </c>
      <c r="E630" s="62"/>
      <c r="F630" s="54" t="s">
        <v>55</v>
      </c>
      <c r="G630" s="80">
        <f>G631</f>
        <v>350</v>
      </c>
      <c r="H630" s="80">
        <f>H631</f>
        <v>0</v>
      </c>
      <c r="I630" s="55">
        <f t="shared" si="12"/>
        <v>0</v>
      </c>
      <c r="J630" s="160"/>
      <c r="K630" s="3"/>
      <c r="M630"/>
    </row>
    <row r="631" spans="2:13" x14ac:dyDescent="0.25">
      <c r="B631" s="177"/>
      <c r="C631" s="76" t="s">
        <v>276</v>
      </c>
      <c r="D631" s="79"/>
      <c r="E631" s="81" t="s">
        <v>300</v>
      </c>
      <c r="F631" s="35" t="s">
        <v>301</v>
      </c>
      <c r="G631" s="56">
        <v>350</v>
      </c>
      <c r="H631" s="56">
        <v>0</v>
      </c>
      <c r="I631" s="55">
        <f t="shared" si="12"/>
        <v>0</v>
      </c>
      <c r="J631" s="5"/>
      <c r="K631" s="3"/>
      <c r="M631"/>
    </row>
    <row r="632" spans="2:13" x14ac:dyDescent="0.25">
      <c r="B632" s="177"/>
      <c r="C632" s="76"/>
      <c r="D632" s="54">
        <v>413</v>
      </c>
      <c r="E632" s="28"/>
      <c r="F632" s="54" t="s">
        <v>58</v>
      </c>
      <c r="G632" s="120">
        <f>G633+G634</f>
        <v>3400</v>
      </c>
      <c r="H632" s="120">
        <f>H633+H634</f>
        <v>2624.02</v>
      </c>
      <c r="I632" s="55">
        <f t="shared" si="12"/>
        <v>77.177058823529407</v>
      </c>
      <c r="J632" s="165"/>
      <c r="K632" s="3"/>
      <c r="M632"/>
    </row>
    <row r="633" spans="2:13" x14ac:dyDescent="0.25">
      <c r="B633" s="177"/>
      <c r="C633" s="76" t="s">
        <v>198</v>
      </c>
      <c r="D633" s="179"/>
      <c r="E633" s="28" t="s">
        <v>59</v>
      </c>
      <c r="F633" s="29" t="s">
        <v>60</v>
      </c>
      <c r="G633" s="56">
        <v>2400</v>
      </c>
      <c r="H633" s="56">
        <v>2304.02</v>
      </c>
      <c r="I633" s="55">
        <f t="shared" si="12"/>
        <v>96.000833333333333</v>
      </c>
      <c r="J633" s="5"/>
      <c r="K633" s="3"/>
      <c r="M633"/>
    </row>
    <row r="634" spans="2:13" x14ac:dyDescent="0.25">
      <c r="B634" s="177"/>
      <c r="C634" s="76" t="s">
        <v>272</v>
      </c>
      <c r="D634" s="181"/>
      <c r="E634" s="28" t="s">
        <v>65</v>
      </c>
      <c r="F634" s="29" t="s">
        <v>147</v>
      </c>
      <c r="G634" s="56">
        <v>1000</v>
      </c>
      <c r="H634" s="56">
        <v>320</v>
      </c>
      <c r="I634" s="55">
        <f t="shared" si="12"/>
        <v>32</v>
      </c>
      <c r="J634" s="5"/>
      <c r="K634" s="3"/>
      <c r="M634"/>
    </row>
    <row r="635" spans="2:13" x14ac:dyDescent="0.25">
      <c r="B635" s="177"/>
      <c r="C635" s="76"/>
      <c r="D635" s="54">
        <v>414</v>
      </c>
      <c r="E635" s="28"/>
      <c r="F635" s="54" t="s">
        <v>67</v>
      </c>
      <c r="G635" s="55">
        <f>G636+G637+G638+G639</f>
        <v>9700</v>
      </c>
      <c r="H635" s="55">
        <f>H636+H637+H638+H639</f>
        <v>3148.26</v>
      </c>
      <c r="I635" s="55">
        <f t="shared" si="12"/>
        <v>32.456288659793813</v>
      </c>
      <c r="J635" s="4"/>
      <c r="K635" s="3"/>
      <c r="M635"/>
    </row>
    <row r="636" spans="2:13" x14ac:dyDescent="0.25">
      <c r="B636" s="177"/>
      <c r="C636" s="76" t="s">
        <v>198</v>
      </c>
      <c r="D636" s="179"/>
      <c r="E636" s="28" t="s">
        <v>68</v>
      </c>
      <c r="F636" s="29" t="s">
        <v>69</v>
      </c>
      <c r="G636" s="56">
        <v>400</v>
      </c>
      <c r="H636" s="56">
        <v>43</v>
      </c>
      <c r="I636" s="55">
        <f t="shared" si="12"/>
        <v>10.75</v>
      </c>
      <c r="J636" s="5"/>
      <c r="K636" s="3"/>
      <c r="M636"/>
    </row>
    <row r="637" spans="2:13" x14ac:dyDescent="0.25">
      <c r="B637" s="177"/>
      <c r="C637" s="76" t="s">
        <v>198</v>
      </c>
      <c r="D637" s="180"/>
      <c r="E637" s="28" t="s">
        <v>70</v>
      </c>
      <c r="F637" s="29" t="s">
        <v>71</v>
      </c>
      <c r="G637" s="56">
        <v>500</v>
      </c>
      <c r="H637" s="56">
        <v>0</v>
      </c>
      <c r="I637" s="55">
        <f t="shared" si="12"/>
        <v>0</v>
      </c>
      <c r="J637" s="5"/>
      <c r="K637" s="3"/>
      <c r="M637"/>
    </row>
    <row r="638" spans="2:13" x14ac:dyDescent="0.25">
      <c r="B638" s="177"/>
      <c r="C638" s="76" t="s">
        <v>273</v>
      </c>
      <c r="D638" s="180"/>
      <c r="E638" s="28" t="s">
        <v>72</v>
      </c>
      <c r="F638" s="29" t="s">
        <v>187</v>
      </c>
      <c r="G638" s="56">
        <v>800</v>
      </c>
      <c r="H638" s="56">
        <v>570.38</v>
      </c>
      <c r="I638" s="55">
        <f t="shared" si="12"/>
        <v>71.297499999999999</v>
      </c>
      <c r="J638" s="5"/>
      <c r="K638" s="3"/>
      <c r="M638"/>
    </row>
    <row r="639" spans="2:13" x14ac:dyDescent="0.25">
      <c r="B639" s="177"/>
      <c r="C639" s="76" t="s">
        <v>273</v>
      </c>
      <c r="D639" s="181"/>
      <c r="E639" s="28" t="s">
        <v>72</v>
      </c>
      <c r="F639" s="29" t="s">
        <v>182</v>
      </c>
      <c r="G639" s="56">
        <v>8000</v>
      </c>
      <c r="H639" s="56">
        <v>2534.88</v>
      </c>
      <c r="I639" s="55">
        <f t="shared" si="12"/>
        <v>31.686</v>
      </c>
      <c r="J639" s="5"/>
      <c r="K639" s="3"/>
      <c r="M639"/>
    </row>
    <row r="640" spans="2:13" x14ac:dyDescent="0.25">
      <c r="B640" s="177"/>
      <c r="C640" s="92"/>
      <c r="D640" s="91">
        <v>415</v>
      </c>
      <c r="E640" s="21"/>
      <c r="F640" s="91" t="s">
        <v>84</v>
      </c>
      <c r="G640" s="55">
        <f>G641</f>
        <v>300</v>
      </c>
      <c r="H640" s="55">
        <f>H641</f>
        <v>0</v>
      </c>
      <c r="I640" s="55">
        <f t="shared" si="12"/>
        <v>0</v>
      </c>
      <c r="J640" s="4"/>
      <c r="K640" s="3"/>
      <c r="M640"/>
    </row>
    <row r="641" spans="2:13" x14ac:dyDescent="0.25">
      <c r="B641" s="177"/>
      <c r="C641" s="92" t="s">
        <v>198</v>
      </c>
      <c r="D641" s="91"/>
      <c r="E641" s="21" t="s">
        <v>87</v>
      </c>
      <c r="F641" s="59" t="s">
        <v>151</v>
      </c>
      <c r="G641" s="56">
        <v>300</v>
      </c>
      <c r="H641" s="56">
        <v>0</v>
      </c>
      <c r="I641" s="55">
        <f t="shared" si="12"/>
        <v>0</v>
      </c>
      <c r="J641" s="5"/>
      <c r="K641" s="3"/>
      <c r="M641"/>
    </row>
    <row r="642" spans="2:13" x14ac:dyDescent="0.25">
      <c r="B642" s="177"/>
      <c r="C642" s="92"/>
      <c r="D642" s="91">
        <v>419</v>
      </c>
      <c r="E642" s="21"/>
      <c r="F642" s="91" t="s">
        <v>95</v>
      </c>
      <c r="G642" s="55">
        <f>G643</f>
        <v>1000</v>
      </c>
      <c r="H642" s="55">
        <f>H643</f>
        <v>0</v>
      </c>
      <c r="I642" s="55">
        <f t="shared" si="12"/>
        <v>0</v>
      </c>
      <c r="J642" s="4"/>
      <c r="K642" s="3"/>
      <c r="M642"/>
    </row>
    <row r="643" spans="2:13" x14ac:dyDescent="0.25">
      <c r="B643" s="177"/>
      <c r="C643" s="92" t="s">
        <v>198</v>
      </c>
      <c r="D643" s="91"/>
      <c r="E643" s="21" t="s">
        <v>101</v>
      </c>
      <c r="F643" s="59" t="s">
        <v>153</v>
      </c>
      <c r="G643" s="56">
        <v>1000</v>
      </c>
      <c r="H643" s="56">
        <v>0</v>
      </c>
      <c r="I643" s="55">
        <f t="shared" si="12"/>
        <v>0</v>
      </c>
      <c r="J643" s="5"/>
      <c r="K643" s="3"/>
      <c r="M643"/>
    </row>
    <row r="644" spans="2:13" x14ac:dyDescent="0.25">
      <c r="B644" s="177"/>
      <c r="C644" s="92"/>
      <c r="D644" s="91">
        <v>463</v>
      </c>
      <c r="E644" s="21"/>
      <c r="F644" s="91" t="s">
        <v>134</v>
      </c>
      <c r="G644" s="55">
        <f>G645</f>
        <v>61500</v>
      </c>
      <c r="H644" s="55">
        <f>H645</f>
        <v>40609.199999999997</v>
      </c>
      <c r="I644" s="55">
        <f t="shared" si="12"/>
        <v>66.031219512195122</v>
      </c>
      <c r="J644" s="4"/>
      <c r="K644" s="3"/>
      <c r="M644"/>
    </row>
    <row r="645" spans="2:13" x14ac:dyDescent="0.25">
      <c r="B645" s="177"/>
      <c r="C645" s="92" t="s">
        <v>198</v>
      </c>
      <c r="D645" s="91"/>
      <c r="E645" s="21" t="s">
        <v>135</v>
      </c>
      <c r="F645" s="59" t="s">
        <v>134</v>
      </c>
      <c r="G645" s="56">
        <v>61500</v>
      </c>
      <c r="H645" s="56">
        <v>40609.199999999997</v>
      </c>
      <c r="I645" s="55">
        <f t="shared" si="12"/>
        <v>66.031219512195122</v>
      </c>
      <c r="J645" s="5"/>
      <c r="K645" s="3"/>
      <c r="M645"/>
    </row>
    <row r="646" spans="2:13" ht="15.75" thickBot="1" x14ac:dyDescent="0.3">
      <c r="B646" s="178"/>
      <c r="C646" s="72"/>
      <c r="D646" s="94"/>
      <c r="E646" s="72"/>
      <c r="F646" s="95" t="s">
        <v>160</v>
      </c>
      <c r="G646" s="64">
        <f>G624+G632+G635+G642+G644+G640+G630</f>
        <v>225750</v>
      </c>
      <c r="H646" s="64">
        <f>H624+H632+H635+H642+H644+H640+H630</f>
        <v>115123.51</v>
      </c>
      <c r="I646" s="55">
        <f t="shared" si="12"/>
        <v>50.996017718715393</v>
      </c>
      <c r="J646" s="4"/>
      <c r="K646" s="3"/>
      <c r="M646"/>
    </row>
    <row r="647" spans="2:13" x14ac:dyDescent="0.25">
      <c r="B647" s="11"/>
      <c r="C647" s="11"/>
      <c r="D647" s="11"/>
      <c r="E647" s="12"/>
      <c r="F647" s="61"/>
    </row>
    <row r="648" spans="2:13" x14ac:dyDescent="0.25">
      <c r="B648" s="11"/>
      <c r="C648" s="11"/>
      <c r="D648" s="11"/>
      <c r="E648" s="12"/>
      <c r="F648" s="61"/>
      <c r="K648" t="s">
        <v>324</v>
      </c>
    </row>
    <row r="649" spans="2:13" x14ac:dyDescent="0.25">
      <c r="B649" s="11"/>
      <c r="C649" s="11"/>
      <c r="D649" s="11"/>
      <c r="E649" s="12"/>
      <c r="F649" s="61"/>
    </row>
    <row r="650" spans="2:13" x14ac:dyDescent="0.25">
      <c r="B650" s="11"/>
      <c r="C650" s="11"/>
      <c r="D650" s="11"/>
      <c r="E650" s="12"/>
      <c r="F650" s="61"/>
    </row>
    <row r="651" spans="2:13" x14ac:dyDescent="0.25">
      <c r="B651" s="11"/>
      <c r="C651" s="11"/>
      <c r="D651" s="11"/>
      <c r="E651" s="12"/>
      <c r="F651" s="61"/>
    </row>
    <row r="652" spans="2:13" x14ac:dyDescent="0.25">
      <c r="B652" s="11"/>
      <c r="C652" s="11"/>
      <c r="D652" s="11"/>
      <c r="E652" s="12"/>
      <c r="F652" s="61"/>
    </row>
    <row r="653" spans="2:13" x14ac:dyDescent="0.25">
      <c r="B653" s="11"/>
      <c r="C653" s="11"/>
      <c r="D653" s="11"/>
      <c r="E653" s="12"/>
      <c r="F653" s="61"/>
    </row>
    <row r="654" spans="2:13" x14ac:dyDescent="0.25">
      <c r="B654" s="11"/>
      <c r="C654" s="11"/>
      <c r="D654" s="11"/>
      <c r="E654" s="12"/>
      <c r="F654" s="61"/>
    </row>
    <row r="655" spans="2:13" x14ac:dyDescent="0.25">
      <c r="B655" s="11"/>
      <c r="C655" s="11"/>
      <c r="D655" s="11"/>
      <c r="E655" s="12"/>
      <c r="F655" s="61"/>
    </row>
    <row r="656" spans="2:13" x14ac:dyDescent="0.25">
      <c r="B656" s="11"/>
      <c r="C656" s="11"/>
      <c r="D656" s="11"/>
      <c r="E656" s="12"/>
      <c r="F656" s="61"/>
    </row>
    <row r="657" spans="2:13" x14ac:dyDescent="0.25">
      <c r="B657" s="11"/>
      <c r="C657" s="11"/>
      <c r="D657" s="11"/>
      <c r="E657" s="12"/>
      <c r="F657" s="61"/>
    </row>
    <row r="658" spans="2:13" x14ac:dyDescent="0.25">
      <c r="B658" s="11"/>
      <c r="C658" s="11"/>
      <c r="D658" s="11"/>
      <c r="E658" s="12"/>
      <c r="F658" s="61"/>
    </row>
    <row r="659" spans="2:13" x14ac:dyDescent="0.25">
      <c r="B659" s="11"/>
      <c r="C659" s="11"/>
      <c r="D659" s="11"/>
      <c r="E659" s="12"/>
      <c r="F659" s="61"/>
    </row>
    <row r="660" spans="2:13" x14ac:dyDescent="0.25">
      <c r="B660" s="11"/>
      <c r="C660" s="11"/>
      <c r="D660" s="11"/>
      <c r="E660" s="12"/>
      <c r="F660" s="61"/>
    </row>
    <row r="661" spans="2:13" x14ac:dyDescent="0.25">
      <c r="B661" s="11"/>
      <c r="C661" s="11"/>
      <c r="D661" s="11"/>
      <c r="E661" s="12"/>
      <c r="F661" s="61"/>
    </row>
    <row r="662" spans="2:13" x14ac:dyDescent="0.25">
      <c r="B662" s="11"/>
      <c r="C662" s="11"/>
      <c r="D662" s="11"/>
      <c r="E662" s="12"/>
      <c r="F662" s="61"/>
    </row>
    <row r="663" spans="2:13" x14ac:dyDescent="0.25">
      <c r="B663" s="11"/>
      <c r="C663" s="11"/>
      <c r="D663" s="11"/>
      <c r="E663" s="12"/>
      <c r="F663" s="61"/>
    </row>
    <row r="664" spans="2:13" x14ac:dyDescent="0.25">
      <c r="B664" s="11"/>
      <c r="C664" s="11"/>
      <c r="D664" s="11"/>
      <c r="E664" s="12"/>
      <c r="F664" s="61"/>
    </row>
    <row r="665" spans="2:13" x14ac:dyDescent="0.25">
      <c r="B665" s="11"/>
      <c r="C665" s="11"/>
      <c r="D665" s="11"/>
      <c r="E665" s="12"/>
      <c r="F665" s="61"/>
    </row>
    <row r="666" spans="2:13" x14ac:dyDescent="0.25">
      <c r="B666" s="11"/>
      <c r="C666" s="11"/>
      <c r="D666" s="11"/>
      <c r="E666" s="12"/>
      <c r="F666" s="61"/>
    </row>
    <row r="667" spans="2:13" x14ac:dyDescent="0.25">
      <c r="B667" s="11"/>
      <c r="C667" s="11"/>
      <c r="D667" s="11"/>
      <c r="E667" s="12"/>
      <c r="F667" s="61"/>
    </row>
    <row r="668" spans="2:13" x14ac:dyDescent="0.25">
      <c r="B668" s="11"/>
      <c r="C668" s="11"/>
      <c r="D668" s="11"/>
      <c r="E668" s="12"/>
      <c r="F668" s="61"/>
    </row>
    <row r="669" spans="2:13" ht="15.75" x14ac:dyDescent="0.25">
      <c r="B669" s="11"/>
      <c r="C669" s="182" t="s">
        <v>214</v>
      </c>
      <c r="D669" s="182"/>
      <c r="E669" s="182"/>
      <c r="F669" s="182"/>
    </row>
    <row r="670" spans="2:13" ht="16.5" thickBot="1" x14ac:dyDescent="0.3">
      <c r="B670" s="11"/>
      <c r="C670" s="68"/>
      <c r="D670" s="68"/>
      <c r="E670" s="68"/>
      <c r="F670" s="68"/>
    </row>
    <row r="671" spans="2:13" ht="15" customHeight="1" x14ac:dyDescent="0.25">
      <c r="B671" s="44" t="s">
        <v>143</v>
      </c>
      <c r="C671" s="70" t="s">
        <v>162</v>
      </c>
      <c r="D671" s="70" t="s">
        <v>1</v>
      </c>
      <c r="E671" s="70" t="s">
        <v>1</v>
      </c>
      <c r="F671" s="69" t="s">
        <v>3</v>
      </c>
      <c r="G671" s="174" t="s">
        <v>296</v>
      </c>
      <c r="H671" s="174" t="s">
        <v>322</v>
      </c>
      <c r="I671" s="174" t="s">
        <v>321</v>
      </c>
      <c r="J671" s="158"/>
      <c r="K671" s="3"/>
      <c r="M671"/>
    </row>
    <row r="672" spans="2:13" ht="20.25" customHeight="1" thickBot="1" x14ac:dyDescent="0.3">
      <c r="B672" s="100" t="s">
        <v>2</v>
      </c>
      <c r="C672" s="101" t="s">
        <v>2</v>
      </c>
      <c r="D672" s="101" t="s">
        <v>2</v>
      </c>
      <c r="E672" s="101" t="s">
        <v>2</v>
      </c>
      <c r="F672" s="102"/>
      <c r="G672" s="175"/>
      <c r="H672" s="175"/>
      <c r="I672" s="175"/>
      <c r="J672" s="158"/>
      <c r="K672" s="3"/>
      <c r="M672"/>
    </row>
    <row r="673" spans="2:13" x14ac:dyDescent="0.25">
      <c r="B673" s="103"/>
      <c r="C673" s="104"/>
      <c r="D673" s="104"/>
      <c r="E673" s="104"/>
      <c r="F673" s="104"/>
      <c r="G673" s="105"/>
      <c r="H673" s="105"/>
      <c r="I673" s="105"/>
      <c r="J673" s="161"/>
      <c r="K673" s="3"/>
      <c r="M673"/>
    </row>
    <row r="674" spans="2:13" x14ac:dyDescent="0.25">
      <c r="B674" s="73" t="s">
        <v>224</v>
      </c>
      <c r="C674" s="21"/>
      <c r="D674" s="74"/>
      <c r="E674" s="21"/>
      <c r="F674" s="59"/>
      <c r="G674" s="90"/>
      <c r="H674" s="90"/>
      <c r="I674" s="90"/>
      <c r="K674" s="3"/>
      <c r="M674"/>
    </row>
    <row r="675" spans="2:13" x14ac:dyDescent="0.25">
      <c r="B675" s="190"/>
      <c r="C675" s="28"/>
      <c r="D675" s="54">
        <v>411</v>
      </c>
      <c r="E675" s="28"/>
      <c r="F675" s="54" t="s">
        <v>44</v>
      </c>
      <c r="G675" s="55">
        <f>G676+G677+G678+G679+G680</f>
        <v>76500</v>
      </c>
      <c r="H675" s="55">
        <f>H676+H677+H678+H679+H680</f>
        <v>26800.87</v>
      </c>
      <c r="I675" s="55">
        <f>H675/G675%</f>
        <v>35.03381699346405</v>
      </c>
      <c r="J675" s="4"/>
      <c r="K675" s="3"/>
      <c r="M675"/>
    </row>
    <row r="676" spans="2:13" x14ac:dyDescent="0.25">
      <c r="B676" s="177"/>
      <c r="C676" s="76" t="s">
        <v>146</v>
      </c>
      <c r="D676" s="179"/>
      <c r="E676" s="28" t="s">
        <v>45</v>
      </c>
      <c r="F676" s="29" t="s">
        <v>46</v>
      </c>
      <c r="G676" s="56">
        <v>64000</v>
      </c>
      <c r="H676" s="56">
        <v>26792.11</v>
      </c>
      <c r="I676" s="55">
        <f t="shared" ref="I676:I706" si="13">H676/G676%</f>
        <v>41.862671875000004</v>
      </c>
      <c r="J676" s="5"/>
      <c r="K676" s="3"/>
      <c r="M676"/>
    </row>
    <row r="677" spans="2:13" x14ac:dyDescent="0.25">
      <c r="B677" s="177"/>
      <c r="C677" s="76" t="s">
        <v>146</v>
      </c>
      <c r="D677" s="180"/>
      <c r="E677" s="28" t="s">
        <v>47</v>
      </c>
      <c r="F677" s="29" t="s">
        <v>48</v>
      </c>
      <c r="G677" s="56">
        <v>2100</v>
      </c>
      <c r="H677" s="56">
        <v>0</v>
      </c>
      <c r="I677" s="55">
        <f t="shared" si="13"/>
        <v>0</v>
      </c>
      <c r="J677" s="5"/>
      <c r="K677" s="3"/>
      <c r="M677"/>
    </row>
    <row r="678" spans="2:13" x14ac:dyDescent="0.25">
      <c r="B678" s="177"/>
      <c r="C678" s="76" t="s">
        <v>146</v>
      </c>
      <c r="D678" s="180"/>
      <c r="E678" s="28" t="s">
        <v>49</v>
      </c>
      <c r="F678" s="29" t="s">
        <v>50</v>
      </c>
      <c r="G678" s="56">
        <v>7500</v>
      </c>
      <c r="H678" s="56">
        <v>0</v>
      </c>
      <c r="I678" s="55">
        <f t="shared" si="13"/>
        <v>0</v>
      </c>
      <c r="J678" s="5"/>
      <c r="K678" s="3"/>
      <c r="M678"/>
    </row>
    <row r="679" spans="2:13" x14ac:dyDescent="0.25">
      <c r="B679" s="177"/>
      <c r="C679" s="76" t="s">
        <v>146</v>
      </c>
      <c r="D679" s="180"/>
      <c r="E679" s="28" t="s">
        <v>51</v>
      </c>
      <c r="F679" s="29" t="s">
        <v>52</v>
      </c>
      <c r="G679" s="56">
        <v>2700</v>
      </c>
      <c r="H679" s="56">
        <v>8.76</v>
      </c>
      <c r="I679" s="55">
        <f t="shared" si="13"/>
        <v>0.32444444444444442</v>
      </c>
      <c r="J679" s="5"/>
      <c r="K679" s="3"/>
      <c r="M679"/>
    </row>
    <row r="680" spans="2:13" x14ac:dyDescent="0.25">
      <c r="B680" s="177"/>
      <c r="C680" s="76" t="s">
        <v>146</v>
      </c>
      <c r="D680" s="181"/>
      <c r="E680" s="28" t="s">
        <v>53</v>
      </c>
      <c r="F680" s="29" t="s">
        <v>54</v>
      </c>
      <c r="G680" s="56">
        <v>200</v>
      </c>
      <c r="H680" s="56">
        <v>0</v>
      </c>
      <c r="I680" s="55">
        <f t="shared" si="13"/>
        <v>0</v>
      </c>
      <c r="J680" s="5"/>
      <c r="K680" s="3"/>
      <c r="M680"/>
    </row>
    <row r="681" spans="2:13" x14ac:dyDescent="0.25">
      <c r="B681" s="177"/>
      <c r="C681" s="76"/>
      <c r="D681" s="79">
        <v>412</v>
      </c>
      <c r="E681" s="62"/>
      <c r="F681" s="54" t="s">
        <v>55</v>
      </c>
      <c r="G681" s="80">
        <f>G682</f>
        <v>450</v>
      </c>
      <c r="H681" s="80">
        <f>H682</f>
        <v>432</v>
      </c>
      <c r="I681" s="55">
        <f t="shared" si="13"/>
        <v>96</v>
      </c>
      <c r="J681" s="160"/>
      <c r="K681" s="3"/>
      <c r="M681"/>
    </row>
    <row r="682" spans="2:13" x14ac:dyDescent="0.25">
      <c r="B682" s="177"/>
      <c r="C682" s="76" t="s">
        <v>276</v>
      </c>
      <c r="D682" s="79"/>
      <c r="E682" s="81" t="s">
        <v>300</v>
      </c>
      <c r="F682" s="35" t="s">
        <v>301</v>
      </c>
      <c r="G682" s="56">
        <v>450</v>
      </c>
      <c r="H682" s="56">
        <v>432</v>
      </c>
      <c r="I682" s="55">
        <f t="shared" si="13"/>
        <v>96</v>
      </c>
      <c r="J682" s="5"/>
      <c r="K682" s="3"/>
      <c r="M682"/>
    </row>
    <row r="683" spans="2:13" x14ac:dyDescent="0.25">
      <c r="B683" s="177"/>
      <c r="C683" s="76"/>
      <c r="D683" s="54">
        <v>413</v>
      </c>
      <c r="E683" s="28"/>
      <c r="F683" s="54" t="s">
        <v>58</v>
      </c>
      <c r="G683" s="55">
        <f>G684+G685</f>
        <v>1400</v>
      </c>
      <c r="H683" s="55">
        <f>H684+H685</f>
        <v>400.34000000000003</v>
      </c>
      <c r="I683" s="55">
        <f t="shared" si="13"/>
        <v>28.595714285714287</v>
      </c>
      <c r="J683" s="4"/>
      <c r="K683" s="3"/>
      <c r="M683"/>
    </row>
    <row r="684" spans="2:13" x14ac:dyDescent="0.25">
      <c r="B684" s="177"/>
      <c r="C684" s="76" t="s">
        <v>146</v>
      </c>
      <c r="D684" s="179"/>
      <c r="E684" s="28" t="s">
        <v>59</v>
      </c>
      <c r="F684" s="29" t="s">
        <v>60</v>
      </c>
      <c r="G684" s="56">
        <v>700</v>
      </c>
      <c r="H684" s="56">
        <v>240.34</v>
      </c>
      <c r="I684" s="55">
        <f t="shared" si="13"/>
        <v>34.334285714285713</v>
      </c>
      <c r="J684" s="5"/>
      <c r="K684" s="3"/>
      <c r="M684"/>
    </row>
    <row r="685" spans="2:13" x14ac:dyDescent="0.25">
      <c r="B685" s="177"/>
      <c r="C685" s="76" t="s">
        <v>272</v>
      </c>
      <c r="D685" s="181"/>
      <c r="E685" s="28" t="s">
        <v>65</v>
      </c>
      <c r="F685" s="29" t="s">
        <v>147</v>
      </c>
      <c r="G685" s="56">
        <v>700</v>
      </c>
      <c r="H685" s="56">
        <v>160</v>
      </c>
      <c r="I685" s="55">
        <f t="shared" si="13"/>
        <v>22.857142857142858</v>
      </c>
      <c r="J685" s="5"/>
      <c r="K685" s="3"/>
      <c r="M685"/>
    </row>
    <row r="686" spans="2:13" x14ac:dyDescent="0.25">
      <c r="B686" s="177"/>
      <c r="C686" s="76"/>
      <c r="D686" s="54">
        <v>414</v>
      </c>
      <c r="E686" s="28"/>
      <c r="F686" s="54" t="s">
        <v>67</v>
      </c>
      <c r="G686" s="55">
        <f>G687+G688+G689+G690+G691+G692</f>
        <v>9400</v>
      </c>
      <c r="H686" s="55">
        <f>H687+H688+H689+H690+H691+H692</f>
        <v>338.25</v>
      </c>
      <c r="I686" s="55">
        <f t="shared" si="13"/>
        <v>3.5984042553191489</v>
      </c>
      <c r="J686" s="4"/>
      <c r="K686" s="3"/>
      <c r="M686"/>
    </row>
    <row r="687" spans="2:13" x14ac:dyDescent="0.25">
      <c r="B687" s="177"/>
      <c r="C687" s="76" t="s">
        <v>146</v>
      </c>
      <c r="D687" s="179"/>
      <c r="E687" s="28" t="s">
        <v>68</v>
      </c>
      <c r="F687" s="29" t="s">
        <v>69</v>
      </c>
      <c r="G687" s="56">
        <v>700</v>
      </c>
      <c r="H687" s="56">
        <v>74.150000000000006</v>
      </c>
      <c r="I687" s="55">
        <f t="shared" si="13"/>
        <v>10.592857142857143</v>
      </c>
      <c r="J687" s="5"/>
      <c r="K687" s="3"/>
      <c r="M687"/>
    </row>
    <row r="688" spans="2:13" x14ac:dyDescent="0.25">
      <c r="B688" s="177"/>
      <c r="C688" s="76" t="s">
        <v>146</v>
      </c>
      <c r="D688" s="180"/>
      <c r="E688" s="28" t="s">
        <v>70</v>
      </c>
      <c r="F688" s="29" t="s">
        <v>71</v>
      </c>
      <c r="G688" s="56">
        <v>400</v>
      </c>
      <c r="H688" s="56">
        <v>107.4</v>
      </c>
      <c r="I688" s="55">
        <f t="shared" si="13"/>
        <v>26.85</v>
      </c>
      <c r="J688" s="5"/>
      <c r="K688" s="3"/>
      <c r="M688"/>
    </row>
    <row r="689" spans="2:13" x14ac:dyDescent="0.25">
      <c r="B689" s="177"/>
      <c r="C689" s="76" t="s">
        <v>273</v>
      </c>
      <c r="D689" s="180"/>
      <c r="E689" s="28" t="s">
        <v>72</v>
      </c>
      <c r="F689" s="29" t="s">
        <v>187</v>
      </c>
      <c r="G689" s="56">
        <v>500</v>
      </c>
      <c r="H689" s="56">
        <v>156.69999999999999</v>
      </c>
      <c r="I689" s="55">
        <f t="shared" si="13"/>
        <v>31.339999999999996</v>
      </c>
      <c r="J689" s="5"/>
      <c r="K689" s="3"/>
      <c r="M689"/>
    </row>
    <row r="690" spans="2:13" x14ac:dyDescent="0.25">
      <c r="B690" s="177"/>
      <c r="C690" s="92" t="s">
        <v>146</v>
      </c>
      <c r="D690" s="181"/>
      <c r="E690" s="21" t="s">
        <v>76</v>
      </c>
      <c r="F690" s="59" t="s">
        <v>77</v>
      </c>
      <c r="G690" s="56">
        <v>3000</v>
      </c>
      <c r="H690" s="56">
        <v>0</v>
      </c>
      <c r="I690" s="55">
        <f t="shared" si="13"/>
        <v>0</v>
      </c>
      <c r="J690" s="5"/>
      <c r="K690" s="3"/>
      <c r="M690"/>
    </row>
    <row r="691" spans="2:13" x14ac:dyDescent="0.25">
      <c r="B691" s="177"/>
      <c r="C691" s="92" t="s">
        <v>146</v>
      </c>
      <c r="D691" s="78"/>
      <c r="E691" s="21" t="s">
        <v>82</v>
      </c>
      <c r="F691" s="59" t="s">
        <v>216</v>
      </c>
      <c r="G691" s="56">
        <v>4000</v>
      </c>
      <c r="H691" s="56">
        <v>0</v>
      </c>
      <c r="I691" s="55">
        <f t="shared" si="13"/>
        <v>0</v>
      </c>
      <c r="J691" s="5"/>
      <c r="K691" s="3"/>
      <c r="M691"/>
    </row>
    <row r="692" spans="2:13" x14ac:dyDescent="0.25">
      <c r="B692" s="177"/>
      <c r="C692" s="92" t="s">
        <v>146</v>
      </c>
      <c r="D692" s="78"/>
      <c r="E692" s="21" t="s">
        <v>82</v>
      </c>
      <c r="F692" s="59" t="s">
        <v>217</v>
      </c>
      <c r="G692" s="56">
        <v>800</v>
      </c>
      <c r="H692" s="56">
        <v>0</v>
      </c>
      <c r="I692" s="55">
        <f t="shared" si="13"/>
        <v>0</v>
      </c>
      <c r="J692" s="5"/>
      <c r="K692" s="3"/>
      <c r="M692"/>
    </row>
    <row r="693" spans="2:13" x14ac:dyDescent="0.25">
      <c r="B693" s="177"/>
      <c r="C693" s="92"/>
      <c r="D693" s="91">
        <v>415</v>
      </c>
      <c r="E693" s="21"/>
      <c r="F693" s="91" t="s">
        <v>84</v>
      </c>
      <c r="G693" s="55">
        <f>G694</f>
        <v>200</v>
      </c>
      <c r="H693" s="55">
        <f>H694</f>
        <v>0</v>
      </c>
      <c r="I693" s="55">
        <f t="shared" si="13"/>
        <v>0</v>
      </c>
      <c r="J693" s="4"/>
      <c r="K693" s="3"/>
      <c r="M693"/>
    </row>
    <row r="694" spans="2:13" x14ac:dyDescent="0.25">
      <c r="B694" s="177"/>
      <c r="C694" s="92" t="s">
        <v>146</v>
      </c>
      <c r="D694" s="78"/>
      <c r="E694" s="21" t="s">
        <v>87</v>
      </c>
      <c r="F694" s="59" t="s">
        <v>151</v>
      </c>
      <c r="G694" s="56">
        <v>200</v>
      </c>
      <c r="H694" s="56">
        <v>0</v>
      </c>
      <c r="I694" s="55">
        <f t="shared" si="13"/>
        <v>0</v>
      </c>
      <c r="J694" s="5"/>
      <c r="K694" s="3"/>
      <c r="M694"/>
    </row>
    <row r="695" spans="2:13" x14ac:dyDescent="0.25">
      <c r="B695" s="177"/>
      <c r="C695" s="92"/>
      <c r="D695" s="91">
        <v>419</v>
      </c>
      <c r="E695" s="21"/>
      <c r="F695" s="91" t="s">
        <v>95</v>
      </c>
      <c r="G695" s="55">
        <f>G697+G698+G696</f>
        <v>13800</v>
      </c>
      <c r="H695" s="55">
        <f>H697+H698+H696</f>
        <v>6306.55</v>
      </c>
      <c r="I695" s="55">
        <f t="shared" si="13"/>
        <v>45.699637681159423</v>
      </c>
      <c r="J695" s="4"/>
      <c r="K695" s="3"/>
      <c r="M695"/>
    </row>
    <row r="696" spans="2:13" x14ac:dyDescent="0.25">
      <c r="B696" s="177"/>
      <c r="C696" s="92" t="s">
        <v>146</v>
      </c>
      <c r="D696" s="119"/>
      <c r="E696" s="21" t="s">
        <v>264</v>
      </c>
      <c r="F696" s="83" t="s">
        <v>265</v>
      </c>
      <c r="G696" s="57">
        <v>9000</v>
      </c>
      <c r="H696" s="57">
        <v>4506.55</v>
      </c>
      <c r="I696" s="55">
        <f t="shared" si="13"/>
        <v>50.07277777777778</v>
      </c>
      <c r="J696" s="127"/>
      <c r="K696" s="3"/>
      <c r="M696"/>
    </row>
    <row r="697" spans="2:13" x14ac:dyDescent="0.25">
      <c r="B697" s="177"/>
      <c r="C697" s="92" t="s">
        <v>146</v>
      </c>
      <c r="D697" s="179"/>
      <c r="E697" s="21" t="s">
        <v>96</v>
      </c>
      <c r="F697" s="59" t="s">
        <v>97</v>
      </c>
      <c r="G697" s="56">
        <v>3000</v>
      </c>
      <c r="H697" s="56">
        <v>0</v>
      </c>
      <c r="I697" s="55">
        <f t="shared" si="13"/>
        <v>0</v>
      </c>
      <c r="J697" s="5"/>
      <c r="K697" s="3"/>
      <c r="M697"/>
    </row>
    <row r="698" spans="2:13" x14ac:dyDescent="0.25">
      <c r="B698" s="177"/>
      <c r="C698" s="92" t="s">
        <v>146</v>
      </c>
      <c r="D698" s="181"/>
      <c r="E698" s="21" t="s">
        <v>101</v>
      </c>
      <c r="F698" s="59" t="s">
        <v>153</v>
      </c>
      <c r="G698" s="56">
        <v>1800</v>
      </c>
      <c r="H698" s="56">
        <v>1800</v>
      </c>
      <c r="I698" s="55">
        <f t="shared" si="13"/>
        <v>100</v>
      </c>
      <c r="J698" s="5"/>
      <c r="K698" s="3"/>
      <c r="M698"/>
    </row>
    <row r="699" spans="2:13" x14ac:dyDescent="0.25">
      <c r="B699" s="177"/>
      <c r="C699" s="92"/>
      <c r="D699" s="91">
        <v>431</v>
      </c>
      <c r="E699" s="21"/>
      <c r="F699" s="91" t="s">
        <v>154</v>
      </c>
      <c r="G699" s="55">
        <f>G700</f>
        <v>16000</v>
      </c>
      <c r="H699" s="55">
        <f>H700</f>
        <v>2700</v>
      </c>
      <c r="I699" s="55">
        <f t="shared" si="13"/>
        <v>16.875</v>
      </c>
      <c r="J699" s="4"/>
      <c r="K699" s="3"/>
      <c r="M699"/>
    </row>
    <row r="700" spans="2:13" x14ac:dyDescent="0.25">
      <c r="B700" s="177"/>
      <c r="C700" s="92" t="s">
        <v>275</v>
      </c>
      <c r="D700" s="78"/>
      <c r="E700" s="21" t="s">
        <v>112</v>
      </c>
      <c r="F700" s="59" t="s">
        <v>309</v>
      </c>
      <c r="G700" s="56">
        <v>16000</v>
      </c>
      <c r="H700" s="56">
        <v>2700</v>
      </c>
      <c r="I700" s="55">
        <f t="shared" si="13"/>
        <v>16.875</v>
      </c>
      <c r="J700" s="5"/>
      <c r="K700" s="3"/>
      <c r="M700"/>
    </row>
    <row r="701" spans="2:13" x14ac:dyDescent="0.25">
      <c r="B701" s="177"/>
      <c r="C701" s="92"/>
      <c r="D701" s="91">
        <v>463</v>
      </c>
      <c r="E701" s="21"/>
      <c r="F701" s="91" t="s">
        <v>134</v>
      </c>
      <c r="G701" s="55">
        <f>G702+G703+G704+G705</f>
        <v>201720</v>
      </c>
      <c r="H701" s="55">
        <f>H702+H703+H704+H705</f>
        <v>159340.01</v>
      </c>
      <c r="I701" s="55">
        <f t="shared" si="13"/>
        <v>78.990685108070593</v>
      </c>
      <c r="J701" s="4"/>
      <c r="K701" s="3"/>
      <c r="M701"/>
    </row>
    <row r="702" spans="2:13" x14ac:dyDescent="0.25">
      <c r="B702" s="177"/>
      <c r="C702" s="92" t="s">
        <v>146</v>
      </c>
      <c r="D702" s="179"/>
      <c r="E702" s="21" t="s">
        <v>135</v>
      </c>
      <c r="F702" s="59" t="s">
        <v>134</v>
      </c>
      <c r="G702" s="56">
        <v>30000</v>
      </c>
      <c r="H702" s="56">
        <v>33810.720000000001</v>
      </c>
      <c r="I702" s="55">
        <f t="shared" si="13"/>
        <v>112.7024</v>
      </c>
      <c r="J702" s="5"/>
      <c r="K702" s="3"/>
      <c r="M702"/>
    </row>
    <row r="703" spans="2:13" x14ac:dyDescent="0.25">
      <c r="B703" s="177"/>
      <c r="C703" s="92" t="s">
        <v>146</v>
      </c>
      <c r="D703" s="180"/>
      <c r="E703" s="21" t="s">
        <v>135</v>
      </c>
      <c r="F703" s="59" t="s">
        <v>218</v>
      </c>
      <c r="G703" s="56">
        <v>57400</v>
      </c>
      <c r="H703" s="56">
        <v>28699.98</v>
      </c>
      <c r="I703" s="55">
        <f t="shared" si="13"/>
        <v>49.999965156794424</v>
      </c>
      <c r="J703" s="5"/>
      <c r="K703" s="3"/>
      <c r="M703"/>
    </row>
    <row r="704" spans="2:13" x14ac:dyDescent="0.25">
      <c r="B704" s="177"/>
      <c r="C704" s="92" t="s">
        <v>146</v>
      </c>
      <c r="D704" s="180"/>
      <c r="E704" s="21" t="s">
        <v>135</v>
      </c>
      <c r="F704" s="59" t="s">
        <v>219</v>
      </c>
      <c r="G704" s="56">
        <v>34320</v>
      </c>
      <c r="H704" s="56">
        <v>18720</v>
      </c>
      <c r="I704" s="55">
        <f t="shared" si="13"/>
        <v>54.545454545454547</v>
      </c>
      <c r="J704" s="5"/>
      <c r="K704" s="3"/>
      <c r="M704"/>
    </row>
    <row r="705" spans="2:13" x14ac:dyDescent="0.25">
      <c r="B705" s="177"/>
      <c r="C705" s="92" t="s">
        <v>146</v>
      </c>
      <c r="D705" s="180"/>
      <c r="E705" s="21" t="s">
        <v>136</v>
      </c>
      <c r="F705" s="59" t="s">
        <v>137</v>
      </c>
      <c r="G705" s="56">
        <v>80000</v>
      </c>
      <c r="H705" s="56">
        <v>78109.31</v>
      </c>
      <c r="I705" s="55">
        <f t="shared" si="13"/>
        <v>97.636637499999992</v>
      </c>
      <c r="J705" s="5"/>
      <c r="K705" s="3"/>
      <c r="M705"/>
    </row>
    <row r="706" spans="2:13" ht="15.75" thickBot="1" x14ac:dyDescent="0.3">
      <c r="B706" s="178"/>
      <c r="C706" s="93"/>
      <c r="D706" s="189"/>
      <c r="E706" s="72"/>
      <c r="F706" s="95" t="s">
        <v>160</v>
      </c>
      <c r="G706" s="64">
        <f>G675+G683+G686+G701+G695+G693+G699+G681</f>
        <v>319470</v>
      </c>
      <c r="H706" s="64">
        <f>H675+H683+H686+H701+H695+H693+H699+H681</f>
        <v>196318.02</v>
      </c>
      <c r="I706" s="55">
        <f t="shared" si="13"/>
        <v>61.451159733308295</v>
      </c>
      <c r="J706" s="4"/>
      <c r="K706" s="3"/>
      <c r="M706"/>
    </row>
    <row r="707" spans="2:13" x14ac:dyDescent="0.25">
      <c r="B707" s="1"/>
      <c r="C707" s="53"/>
      <c r="D707" s="1"/>
      <c r="E707" s="12"/>
      <c r="F707" s="61"/>
      <c r="G707" s="4"/>
      <c r="H707" s="4"/>
      <c r="I707" s="4"/>
      <c r="J707" s="4"/>
      <c r="K707" s="4"/>
      <c r="L707" s="4"/>
    </row>
    <row r="708" spans="2:13" x14ac:dyDescent="0.25">
      <c r="B708" s="1"/>
      <c r="C708" s="53"/>
      <c r="D708" s="1"/>
      <c r="E708" s="12"/>
      <c r="F708" s="61"/>
      <c r="G708" s="4"/>
      <c r="H708" s="4"/>
      <c r="I708" s="4"/>
      <c r="J708" s="4"/>
      <c r="K708" s="4"/>
      <c r="L708" s="4"/>
    </row>
    <row r="709" spans="2:13" x14ac:dyDescent="0.25">
      <c r="B709" s="1"/>
      <c r="C709" s="53"/>
      <c r="D709" s="1"/>
      <c r="E709" s="12"/>
      <c r="F709" s="61"/>
      <c r="G709" s="4"/>
      <c r="H709" s="4"/>
      <c r="I709" s="4"/>
      <c r="J709" s="4"/>
      <c r="K709" s="4"/>
      <c r="L709" s="4"/>
    </row>
    <row r="710" spans="2:13" x14ac:dyDescent="0.25">
      <c r="B710" s="1"/>
      <c r="C710" s="53"/>
      <c r="D710" s="1"/>
      <c r="E710" s="12"/>
      <c r="F710" s="61"/>
      <c r="G710" s="4"/>
      <c r="H710" s="4"/>
      <c r="I710" s="4"/>
      <c r="J710" s="4"/>
      <c r="K710" s="4"/>
      <c r="L710" s="4"/>
    </row>
    <row r="711" spans="2:13" x14ac:dyDescent="0.25">
      <c r="B711" s="1"/>
      <c r="C711" s="53"/>
      <c r="D711" s="1"/>
      <c r="E711" s="12"/>
      <c r="F711" s="61"/>
      <c r="G711" s="4"/>
      <c r="H711" s="4"/>
      <c r="I711" s="4"/>
      <c r="J711" s="4"/>
      <c r="K711" s="4"/>
      <c r="L711" s="4"/>
    </row>
    <row r="712" spans="2:13" x14ac:dyDescent="0.25">
      <c r="B712" s="1"/>
      <c r="C712" s="53"/>
      <c r="D712" s="1"/>
      <c r="E712" s="12"/>
      <c r="F712" s="61"/>
      <c r="G712" s="4"/>
      <c r="H712" s="4"/>
      <c r="I712" s="4"/>
      <c r="J712" s="4"/>
      <c r="K712" s="4"/>
      <c r="L712" s="4"/>
    </row>
    <row r="713" spans="2:13" x14ac:dyDescent="0.25">
      <c r="B713" s="1"/>
      <c r="C713" s="53"/>
      <c r="D713" s="1"/>
      <c r="E713" s="12"/>
      <c r="F713" s="61"/>
      <c r="G713" s="4"/>
      <c r="H713" s="4"/>
      <c r="I713" s="4"/>
      <c r="J713" s="4"/>
      <c r="K713" s="4"/>
      <c r="L713" s="4"/>
    </row>
    <row r="714" spans="2:13" x14ac:dyDescent="0.25">
      <c r="B714" s="1"/>
      <c r="C714" s="53"/>
      <c r="D714" s="1"/>
      <c r="E714" s="12"/>
      <c r="F714" s="61"/>
      <c r="G714" s="4"/>
      <c r="H714" s="4"/>
      <c r="I714" s="4"/>
      <c r="J714" s="4"/>
      <c r="K714" s="4"/>
      <c r="L714" s="4"/>
    </row>
    <row r="715" spans="2:13" x14ac:dyDescent="0.25">
      <c r="B715" s="1"/>
      <c r="C715" s="53"/>
      <c r="D715" s="1"/>
      <c r="E715" s="12"/>
      <c r="F715" s="61"/>
      <c r="G715" s="4"/>
      <c r="H715" s="4"/>
      <c r="I715" s="4"/>
      <c r="J715" s="4"/>
      <c r="K715" s="4"/>
      <c r="L715" s="4"/>
    </row>
    <row r="716" spans="2:13" x14ac:dyDescent="0.25">
      <c r="B716" s="1"/>
      <c r="C716" s="53"/>
      <c r="D716" s="1"/>
      <c r="E716" s="12"/>
      <c r="F716" s="61"/>
      <c r="G716" s="4"/>
      <c r="H716" s="4"/>
      <c r="I716" s="4"/>
      <c r="J716" s="4"/>
      <c r="K716" s="4"/>
      <c r="L716" s="4"/>
    </row>
    <row r="717" spans="2:13" x14ac:dyDescent="0.25">
      <c r="B717" s="1"/>
      <c r="C717" s="53"/>
      <c r="D717" s="1"/>
      <c r="E717" s="12"/>
      <c r="F717" s="61"/>
      <c r="G717" s="4"/>
      <c r="H717" s="4"/>
      <c r="I717" s="4"/>
      <c r="J717" s="4"/>
      <c r="K717" s="4"/>
      <c r="L717" s="4"/>
    </row>
    <row r="718" spans="2:13" x14ac:dyDescent="0.25">
      <c r="B718" s="1"/>
      <c r="C718" s="53"/>
      <c r="D718" s="1"/>
      <c r="E718" s="12"/>
      <c r="F718" s="61"/>
      <c r="G718" s="4"/>
      <c r="H718" s="4"/>
      <c r="I718" s="4"/>
      <c r="J718" s="4"/>
      <c r="K718" s="4"/>
      <c r="L718" s="4"/>
    </row>
    <row r="719" spans="2:13" x14ac:dyDescent="0.25">
      <c r="B719" s="1"/>
      <c r="C719" s="53"/>
      <c r="D719" s="1"/>
      <c r="E719" s="12"/>
      <c r="F719" s="61"/>
      <c r="G719" s="4"/>
      <c r="H719" s="4"/>
      <c r="I719" s="4"/>
      <c r="J719" s="4"/>
      <c r="K719" s="4"/>
      <c r="L719" s="4"/>
    </row>
    <row r="720" spans="2:13" ht="15.75" x14ac:dyDescent="0.25">
      <c r="B720" s="11"/>
      <c r="C720" s="11"/>
      <c r="D720" s="11"/>
      <c r="E720" s="12"/>
      <c r="F720" s="67"/>
    </row>
    <row r="721" spans="2:13" ht="15.75" x14ac:dyDescent="0.25">
      <c r="B721" s="11"/>
      <c r="C721" s="67" t="s">
        <v>260</v>
      </c>
      <c r="D721" s="11"/>
      <c r="E721" s="12"/>
      <c r="F721" s="61"/>
    </row>
    <row r="722" spans="2:13" ht="16.5" thickBot="1" x14ac:dyDescent="0.3">
      <c r="B722" s="11"/>
      <c r="C722" s="67"/>
      <c r="D722" s="11"/>
      <c r="E722" s="12"/>
      <c r="F722" s="61"/>
    </row>
    <row r="723" spans="2:13" ht="15" customHeight="1" x14ac:dyDescent="0.25">
      <c r="B723" s="14" t="s">
        <v>143</v>
      </c>
      <c r="C723" s="70" t="s">
        <v>162</v>
      </c>
      <c r="D723" s="44" t="s">
        <v>1</v>
      </c>
      <c r="E723" s="70" t="s">
        <v>1</v>
      </c>
      <c r="F723" s="69" t="s">
        <v>3</v>
      </c>
      <c r="G723" s="174" t="s">
        <v>296</v>
      </c>
      <c r="H723" s="174" t="s">
        <v>322</v>
      </c>
      <c r="I723" s="174" t="s">
        <v>321</v>
      </c>
      <c r="J723" s="158"/>
      <c r="K723" s="3"/>
      <c r="M723"/>
    </row>
    <row r="724" spans="2:13" ht="23.25" customHeight="1" thickBot="1" x14ac:dyDescent="0.3">
      <c r="B724" s="114" t="s">
        <v>2</v>
      </c>
      <c r="C724" s="101" t="s">
        <v>2</v>
      </c>
      <c r="D724" s="100" t="s">
        <v>2</v>
      </c>
      <c r="E724" s="101" t="s">
        <v>2</v>
      </c>
      <c r="F724" s="102" t="s">
        <v>185</v>
      </c>
      <c r="G724" s="175"/>
      <c r="H724" s="175"/>
      <c r="I724" s="175"/>
      <c r="J724" s="158"/>
      <c r="K724" s="3"/>
      <c r="M724"/>
    </row>
    <row r="725" spans="2:13" x14ac:dyDescent="0.25">
      <c r="B725" s="106" t="s">
        <v>231</v>
      </c>
      <c r="C725" s="28"/>
      <c r="D725" s="107"/>
      <c r="E725" s="28"/>
      <c r="F725" s="29"/>
      <c r="G725" s="108"/>
      <c r="H725" s="108"/>
      <c r="I725" s="108"/>
      <c r="K725" s="3"/>
      <c r="M725"/>
    </row>
    <row r="726" spans="2:13" x14ac:dyDescent="0.25">
      <c r="B726" s="190"/>
      <c r="C726" s="28"/>
      <c r="D726" s="54">
        <v>411</v>
      </c>
      <c r="E726" s="28"/>
      <c r="F726" s="54" t="s">
        <v>44</v>
      </c>
      <c r="G726" s="55">
        <f>G727+G728+G729+G730+G731</f>
        <v>208600</v>
      </c>
      <c r="H726" s="55">
        <f>H727+H728+H729+H730+H731</f>
        <v>62739.380000000005</v>
      </c>
      <c r="I726" s="55">
        <f>H726/G726%</f>
        <v>30.076404602109303</v>
      </c>
      <c r="J726" s="4"/>
      <c r="K726" s="3"/>
      <c r="M726"/>
    </row>
    <row r="727" spans="2:13" x14ac:dyDescent="0.25">
      <c r="B727" s="177"/>
      <c r="C727" s="76" t="s">
        <v>222</v>
      </c>
      <c r="D727" s="179"/>
      <c r="E727" s="28" t="s">
        <v>45</v>
      </c>
      <c r="F727" s="29" t="s">
        <v>46</v>
      </c>
      <c r="G727" s="56">
        <v>182000</v>
      </c>
      <c r="H727" s="56">
        <v>62677.55</v>
      </c>
      <c r="I727" s="55">
        <f t="shared" ref="I727:I750" si="14">H727/G727%</f>
        <v>34.438214285714288</v>
      </c>
      <c r="J727" s="5"/>
      <c r="K727" s="3"/>
      <c r="M727"/>
    </row>
    <row r="728" spans="2:13" x14ac:dyDescent="0.25">
      <c r="B728" s="177"/>
      <c r="C728" s="76" t="s">
        <v>222</v>
      </c>
      <c r="D728" s="180"/>
      <c r="E728" s="28" t="s">
        <v>47</v>
      </c>
      <c r="F728" s="29" t="s">
        <v>48</v>
      </c>
      <c r="G728" s="56">
        <v>3500</v>
      </c>
      <c r="H728" s="56">
        <v>0</v>
      </c>
      <c r="I728" s="55">
        <f t="shared" si="14"/>
        <v>0</v>
      </c>
      <c r="J728" s="5"/>
      <c r="K728" s="3"/>
      <c r="M728"/>
    </row>
    <row r="729" spans="2:13" x14ac:dyDescent="0.25">
      <c r="B729" s="177"/>
      <c r="C729" s="76" t="s">
        <v>222</v>
      </c>
      <c r="D729" s="180"/>
      <c r="E729" s="28" t="s">
        <v>49</v>
      </c>
      <c r="F729" s="29" t="s">
        <v>50</v>
      </c>
      <c r="G729" s="56">
        <v>16600</v>
      </c>
      <c r="H729" s="56">
        <v>0</v>
      </c>
      <c r="I729" s="55">
        <f t="shared" si="14"/>
        <v>0</v>
      </c>
      <c r="J729" s="5"/>
      <c r="K729" s="3"/>
      <c r="M729"/>
    </row>
    <row r="730" spans="2:13" x14ac:dyDescent="0.25">
      <c r="B730" s="177"/>
      <c r="C730" s="76" t="s">
        <v>222</v>
      </c>
      <c r="D730" s="180"/>
      <c r="E730" s="28" t="s">
        <v>51</v>
      </c>
      <c r="F730" s="29" t="s">
        <v>52</v>
      </c>
      <c r="G730" s="56">
        <v>6100</v>
      </c>
      <c r="H730" s="56">
        <v>61.83</v>
      </c>
      <c r="I730" s="55">
        <f t="shared" si="14"/>
        <v>1.0136065573770492</v>
      </c>
      <c r="J730" s="5"/>
      <c r="K730" s="3"/>
      <c r="M730"/>
    </row>
    <row r="731" spans="2:13" x14ac:dyDescent="0.25">
      <c r="B731" s="177"/>
      <c r="C731" s="76" t="s">
        <v>222</v>
      </c>
      <c r="D731" s="181"/>
      <c r="E731" s="28" t="s">
        <v>53</v>
      </c>
      <c r="F731" s="29" t="s">
        <v>54</v>
      </c>
      <c r="G731" s="56">
        <v>400</v>
      </c>
      <c r="H731" s="56">
        <v>0</v>
      </c>
      <c r="I731" s="55">
        <f t="shared" si="14"/>
        <v>0</v>
      </c>
      <c r="J731" s="5"/>
      <c r="K731" s="3"/>
      <c r="M731"/>
    </row>
    <row r="732" spans="2:13" x14ac:dyDescent="0.25">
      <c r="B732" s="177"/>
      <c r="C732" s="76"/>
      <c r="D732" s="79">
        <v>412</v>
      </c>
      <c r="E732" s="62"/>
      <c r="F732" s="54" t="s">
        <v>55</v>
      </c>
      <c r="G732" s="80">
        <f>G733</f>
        <v>700</v>
      </c>
      <c r="H732" s="80">
        <f>H733</f>
        <v>108</v>
      </c>
      <c r="I732" s="55">
        <f t="shared" si="14"/>
        <v>15.428571428571429</v>
      </c>
      <c r="J732" s="160"/>
      <c r="K732" s="3"/>
      <c r="M732"/>
    </row>
    <row r="733" spans="2:13" x14ac:dyDescent="0.25">
      <c r="B733" s="177"/>
      <c r="C733" s="76" t="s">
        <v>276</v>
      </c>
      <c r="D733" s="79"/>
      <c r="E733" s="81" t="s">
        <v>300</v>
      </c>
      <c r="F733" s="35" t="s">
        <v>301</v>
      </c>
      <c r="G733" s="56">
        <v>700</v>
      </c>
      <c r="H733" s="56">
        <v>108</v>
      </c>
      <c r="I733" s="55">
        <f t="shared" si="14"/>
        <v>15.428571428571429</v>
      </c>
      <c r="J733" s="5"/>
      <c r="K733" s="3"/>
      <c r="M733"/>
    </row>
    <row r="734" spans="2:13" x14ac:dyDescent="0.25">
      <c r="B734" s="177"/>
      <c r="C734" s="76"/>
      <c r="D734" s="54">
        <v>413</v>
      </c>
      <c r="E734" s="28"/>
      <c r="F734" s="54" t="s">
        <v>58</v>
      </c>
      <c r="G734" s="55">
        <f>G735+G736</f>
        <v>3600</v>
      </c>
      <c r="H734" s="55">
        <f>H735+H736</f>
        <v>499.45</v>
      </c>
      <c r="I734" s="55">
        <f t="shared" si="14"/>
        <v>13.87361111111111</v>
      </c>
      <c r="J734" s="4"/>
      <c r="K734" s="3"/>
      <c r="M734"/>
    </row>
    <row r="735" spans="2:13" x14ac:dyDescent="0.25">
      <c r="B735" s="177"/>
      <c r="C735" s="76" t="s">
        <v>222</v>
      </c>
      <c r="D735" s="179"/>
      <c r="E735" s="28" t="s">
        <v>59</v>
      </c>
      <c r="F735" s="29" t="s">
        <v>60</v>
      </c>
      <c r="G735" s="56">
        <v>2000</v>
      </c>
      <c r="H735" s="56">
        <v>129.44999999999999</v>
      </c>
      <c r="I735" s="55">
        <f t="shared" si="14"/>
        <v>6.4724999999999993</v>
      </c>
      <c r="J735" s="5"/>
      <c r="K735" s="3"/>
      <c r="M735"/>
    </row>
    <row r="736" spans="2:13" x14ac:dyDescent="0.25">
      <c r="B736" s="177"/>
      <c r="C736" s="76" t="s">
        <v>272</v>
      </c>
      <c r="D736" s="181"/>
      <c r="E736" s="28" t="s">
        <v>65</v>
      </c>
      <c r="F736" s="29" t="s">
        <v>147</v>
      </c>
      <c r="G736" s="56">
        <v>1600</v>
      </c>
      <c r="H736" s="56">
        <v>370</v>
      </c>
      <c r="I736" s="55">
        <f t="shared" si="14"/>
        <v>23.125</v>
      </c>
      <c r="J736" s="5"/>
      <c r="K736" s="3"/>
      <c r="M736"/>
    </row>
    <row r="737" spans="2:13" x14ac:dyDescent="0.25">
      <c r="B737" s="177"/>
      <c r="C737" s="76"/>
      <c r="D737" s="54">
        <v>414</v>
      </c>
      <c r="E737" s="28"/>
      <c r="F737" s="54" t="s">
        <v>67</v>
      </c>
      <c r="G737" s="55">
        <f>G738+G739+G740+G741</f>
        <v>12800</v>
      </c>
      <c r="H737" s="55">
        <f>H738+H739+H740+H741</f>
        <v>8781.0499999999993</v>
      </c>
      <c r="I737" s="55">
        <f t="shared" si="14"/>
        <v>68.601953124999994</v>
      </c>
      <c r="J737" s="4"/>
      <c r="K737" s="3"/>
      <c r="M737"/>
    </row>
    <row r="738" spans="2:13" x14ac:dyDescent="0.25">
      <c r="B738" s="177"/>
      <c r="C738" s="76" t="s">
        <v>222</v>
      </c>
      <c r="D738" s="179"/>
      <c r="E738" s="28" t="s">
        <v>68</v>
      </c>
      <c r="F738" s="29" t="s">
        <v>69</v>
      </c>
      <c r="G738" s="56">
        <v>1000</v>
      </c>
      <c r="H738" s="56">
        <v>151</v>
      </c>
      <c r="I738" s="55">
        <f t="shared" si="14"/>
        <v>15.1</v>
      </c>
      <c r="J738" s="5"/>
      <c r="K738" s="3"/>
      <c r="M738"/>
    </row>
    <row r="739" spans="2:13" x14ac:dyDescent="0.25">
      <c r="B739" s="177"/>
      <c r="C739" s="76" t="s">
        <v>222</v>
      </c>
      <c r="D739" s="180"/>
      <c r="E739" s="28" t="s">
        <v>70</v>
      </c>
      <c r="F739" s="29" t="s">
        <v>71</v>
      </c>
      <c r="G739" s="56">
        <v>800</v>
      </c>
      <c r="H739" s="56">
        <v>27.25</v>
      </c>
      <c r="I739" s="55">
        <f t="shared" si="14"/>
        <v>3.40625</v>
      </c>
      <c r="J739" s="5"/>
      <c r="K739" s="3"/>
      <c r="M739"/>
    </row>
    <row r="740" spans="2:13" x14ac:dyDescent="0.25">
      <c r="B740" s="177"/>
      <c r="C740" s="76" t="s">
        <v>273</v>
      </c>
      <c r="D740" s="181"/>
      <c r="E740" s="28" t="s">
        <v>72</v>
      </c>
      <c r="F740" s="29" t="s">
        <v>148</v>
      </c>
      <c r="G740" s="56">
        <v>1000</v>
      </c>
      <c r="H740" s="56">
        <v>602.79999999999995</v>
      </c>
      <c r="I740" s="55">
        <f t="shared" si="14"/>
        <v>60.279999999999994</v>
      </c>
      <c r="J740" s="5"/>
      <c r="K740" s="3"/>
      <c r="M740"/>
    </row>
    <row r="741" spans="2:13" x14ac:dyDescent="0.25">
      <c r="B741" s="177"/>
      <c r="C741" s="76" t="s">
        <v>222</v>
      </c>
      <c r="D741" s="78"/>
      <c r="E741" s="28" t="s">
        <v>78</v>
      </c>
      <c r="F741" s="29" t="s">
        <v>79</v>
      </c>
      <c r="G741" s="56">
        <v>10000</v>
      </c>
      <c r="H741" s="56">
        <v>8000</v>
      </c>
      <c r="I741" s="55">
        <f t="shared" si="14"/>
        <v>80</v>
      </c>
      <c r="J741" s="5"/>
      <c r="K741" s="3"/>
      <c r="M741"/>
    </row>
    <row r="742" spans="2:13" x14ac:dyDescent="0.25">
      <c r="B742" s="177"/>
      <c r="C742" s="92"/>
      <c r="D742" s="91">
        <v>415</v>
      </c>
      <c r="E742" s="21"/>
      <c r="F742" s="91" t="s">
        <v>200</v>
      </c>
      <c r="G742" s="55">
        <f>G743+G744</f>
        <v>2300</v>
      </c>
      <c r="H742" s="55">
        <f>H743+H744</f>
        <v>821.11</v>
      </c>
      <c r="I742" s="55">
        <f t="shared" si="14"/>
        <v>35.700434782608696</v>
      </c>
      <c r="J742" s="4"/>
      <c r="K742" s="3"/>
      <c r="M742"/>
    </row>
    <row r="743" spans="2:13" x14ac:dyDescent="0.25">
      <c r="B743" s="177"/>
      <c r="C743" s="92" t="s">
        <v>222</v>
      </c>
      <c r="D743" s="78"/>
      <c r="E743" s="21" t="s">
        <v>87</v>
      </c>
      <c r="F743" s="59" t="s">
        <v>152</v>
      </c>
      <c r="G743" s="56">
        <v>2000</v>
      </c>
      <c r="H743" s="56">
        <v>800.11</v>
      </c>
      <c r="I743" s="55">
        <f t="shared" si="14"/>
        <v>40.005499999999998</v>
      </c>
      <c r="J743" s="5"/>
      <c r="K743" s="3"/>
      <c r="M743"/>
    </row>
    <row r="744" spans="2:13" x14ac:dyDescent="0.25">
      <c r="B744" s="177"/>
      <c r="C744" s="92" t="s">
        <v>222</v>
      </c>
      <c r="D744" s="78"/>
      <c r="E744" s="21" t="s">
        <v>87</v>
      </c>
      <c r="F744" s="59" t="s">
        <v>151</v>
      </c>
      <c r="G744" s="56">
        <v>300</v>
      </c>
      <c r="H744" s="56">
        <v>21</v>
      </c>
      <c r="I744" s="55">
        <f t="shared" si="14"/>
        <v>7</v>
      </c>
      <c r="J744" s="5"/>
      <c r="K744" s="3"/>
      <c r="M744"/>
    </row>
    <row r="745" spans="2:13" x14ac:dyDescent="0.25">
      <c r="B745" s="177"/>
      <c r="C745" s="92"/>
      <c r="D745" s="91">
        <v>419</v>
      </c>
      <c r="E745" s="21"/>
      <c r="F745" s="91" t="s">
        <v>95</v>
      </c>
      <c r="G745" s="55">
        <f>G747+G746</f>
        <v>7150</v>
      </c>
      <c r="H745" s="55">
        <f>H747+H746</f>
        <v>4705.53</v>
      </c>
      <c r="I745" s="55">
        <f t="shared" si="14"/>
        <v>65.811608391608388</v>
      </c>
      <c r="J745" s="4"/>
      <c r="K745" s="3"/>
      <c r="M745"/>
    </row>
    <row r="746" spans="2:13" x14ac:dyDescent="0.25">
      <c r="B746" s="177"/>
      <c r="C746" s="92" t="s">
        <v>222</v>
      </c>
      <c r="D746" s="91"/>
      <c r="E746" s="21" t="s">
        <v>264</v>
      </c>
      <c r="F746" s="83" t="s">
        <v>265</v>
      </c>
      <c r="G746" s="57">
        <v>6150</v>
      </c>
      <c r="H746" s="57">
        <v>4705.53</v>
      </c>
      <c r="I746" s="55">
        <f t="shared" si="14"/>
        <v>76.512682926829271</v>
      </c>
      <c r="J746" s="127"/>
      <c r="K746" s="3"/>
      <c r="M746"/>
    </row>
    <row r="747" spans="2:13" x14ac:dyDescent="0.25">
      <c r="B747" s="177"/>
      <c r="C747" s="92" t="s">
        <v>222</v>
      </c>
      <c r="D747" s="59"/>
      <c r="E747" s="21" t="s">
        <v>101</v>
      </c>
      <c r="F747" s="59" t="s">
        <v>153</v>
      </c>
      <c r="G747" s="56">
        <v>1000</v>
      </c>
      <c r="H747" s="56">
        <v>0</v>
      </c>
      <c r="I747" s="55">
        <f t="shared" si="14"/>
        <v>0</v>
      </c>
      <c r="J747" s="5"/>
      <c r="K747" s="3"/>
      <c r="M747"/>
    </row>
    <row r="748" spans="2:13" x14ac:dyDescent="0.25">
      <c r="B748" s="177"/>
      <c r="C748" s="92"/>
      <c r="D748" s="91">
        <v>463</v>
      </c>
      <c r="E748" s="21"/>
      <c r="F748" s="91" t="s">
        <v>134</v>
      </c>
      <c r="G748" s="55">
        <f>G749</f>
        <v>175000</v>
      </c>
      <c r="H748" s="55">
        <f>H749</f>
        <v>35160.86</v>
      </c>
      <c r="I748" s="55">
        <f t="shared" si="14"/>
        <v>20.091920000000002</v>
      </c>
      <c r="J748" s="4"/>
      <c r="K748" s="3"/>
      <c r="M748"/>
    </row>
    <row r="749" spans="2:13" x14ac:dyDescent="0.25">
      <c r="B749" s="177"/>
      <c r="C749" s="92" t="s">
        <v>222</v>
      </c>
      <c r="D749" s="59"/>
      <c r="E749" s="21" t="s">
        <v>135</v>
      </c>
      <c r="F749" s="59" t="s">
        <v>134</v>
      </c>
      <c r="G749" s="56">
        <v>175000</v>
      </c>
      <c r="H749" s="56">
        <v>35160.86</v>
      </c>
      <c r="I749" s="55">
        <f t="shared" si="14"/>
        <v>20.091920000000002</v>
      </c>
      <c r="J749" s="5"/>
      <c r="K749" s="3"/>
      <c r="M749"/>
    </row>
    <row r="750" spans="2:13" ht="15.75" thickBot="1" x14ac:dyDescent="0.3">
      <c r="B750" s="178"/>
      <c r="C750" s="93"/>
      <c r="D750" s="94"/>
      <c r="E750" s="72"/>
      <c r="F750" s="95" t="s">
        <v>160</v>
      </c>
      <c r="G750" s="64">
        <f>G726+G734+G737+G748+G742+G745+G732</f>
        <v>410150</v>
      </c>
      <c r="H750" s="64">
        <f>H726+H734+H737+H748+H742+H745+H732</f>
        <v>112815.38</v>
      </c>
      <c r="I750" s="55">
        <f t="shared" si="14"/>
        <v>27.505883213458493</v>
      </c>
      <c r="J750" s="4"/>
      <c r="K750" s="3"/>
      <c r="M750"/>
    </row>
    <row r="751" spans="2:13" ht="15.75" x14ac:dyDescent="0.25">
      <c r="B751" s="11"/>
      <c r="C751" s="11"/>
      <c r="D751" s="11"/>
      <c r="E751" s="12"/>
      <c r="F751" s="66"/>
    </row>
    <row r="752" spans="2:13" ht="15.75" x14ac:dyDescent="0.25">
      <c r="B752" s="11"/>
      <c r="C752" s="11"/>
      <c r="D752" s="11"/>
      <c r="E752" s="12"/>
      <c r="F752" s="67"/>
    </row>
    <row r="753" spans="2:6" ht="15.75" x14ac:dyDescent="0.25">
      <c r="B753" s="11"/>
      <c r="C753" s="11"/>
      <c r="D753" s="11"/>
      <c r="E753" s="12"/>
      <c r="F753" s="67"/>
    </row>
    <row r="754" spans="2:6" ht="15.75" x14ac:dyDescent="0.25">
      <c r="B754" s="11"/>
      <c r="C754" s="11"/>
      <c r="D754" s="11"/>
      <c r="E754" s="12"/>
      <c r="F754" s="67"/>
    </row>
    <row r="755" spans="2:6" ht="15.75" x14ac:dyDescent="0.25">
      <c r="B755" s="11"/>
      <c r="C755" s="11"/>
      <c r="D755" s="11"/>
      <c r="E755" s="12"/>
      <c r="F755" s="67"/>
    </row>
    <row r="756" spans="2:6" ht="15.75" x14ac:dyDescent="0.25">
      <c r="B756" s="11"/>
      <c r="C756" s="11"/>
      <c r="D756" s="11"/>
      <c r="E756" s="12"/>
      <c r="F756" s="67"/>
    </row>
    <row r="757" spans="2:6" ht="15.75" x14ac:dyDescent="0.25">
      <c r="B757" s="11"/>
      <c r="C757" s="11"/>
      <c r="D757" s="11"/>
      <c r="E757" s="12"/>
      <c r="F757" s="67"/>
    </row>
    <row r="758" spans="2:6" ht="15.75" x14ac:dyDescent="0.25">
      <c r="B758" s="11"/>
      <c r="C758" s="11"/>
      <c r="D758" s="11"/>
      <c r="E758" s="12"/>
      <c r="F758" s="67"/>
    </row>
    <row r="759" spans="2:6" ht="15.75" x14ac:dyDescent="0.25">
      <c r="B759" s="11"/>
      <c r="C759" s="11"/>
      <c r="D759" s="11"/>
      <c r="E759" s="12"/>
      <c r="F759" s="67"/>
    </row>
    <row r="760" spans="2:6" ht="15.75" x14ac:dyDescent="0.25">
      <c r="B760" s="11"/>
      <c r="C760" s="11"/>
      <c r="D760" s="11"/>
      <c r="E760" s="12"/>
      <c r="F760" s="67"/>
    </row>
    <row r="761" spans="2:6" ht="15.75" x14ac:dyDescent="0.25">
      <c r="B761" s="11"/>
      <c r="C761" s="11"/>
      <c r="D761" s="11"/>
      <c r="E761" s="12"/>
      <c r="F761" s="67"/>
    </row>
    <row r="762" spans="2:6" ht="15.75" x14ac:dyDescent="0.25">
      <c r="B762" s="11"/>
      <c r="C762" s="11"/>
      <c r="D762" s="11"/>
      <c r="E762" s="12"/>
      <c r="F762" s="67"/>
    </row>
    <row r="763" spans="2:6" ht="15.75" x14ac:dyDescent="0.25">
      <c r="B763" s="11"/>
      <c r="C763" s="11"/>
      <c r="D763" s="11"/>
      <c r="E763" s="12"/>
      <c r="F763" s="67"/>
    </row>
    <row r="764" spans="2:6" ht="15.75" x14ac:dyDescent="0.25">
      <c r="B764" s="11"/>
      <c r="C764" s="11"/>
      <c r="D764" s="11"/>
      <c r="E764" s="12"/>
      <c r="F764" s="67"/>
    </row>
    <row r="765" spans="2:6" ht="15.75" x14ac:dyDescent="0.25">
      <c r="B765" s="11"/>
      <c r="C765" s="11"/>
      <c r="D765" s="11"/>
      <c r="E765" s="12"/>
      <c r="F765" s="67"/>
    </row>
    <row r="766" spans="2:6" ht="15.75" x14ac:dyDescent="0.25">
      <c r="B766" s="11"/>
      <c r="C766" s="11"/>
      <c r="D766" s="11"/>
      <c r="E766" s="12"/>
      <c r="F766" s="67"/>
    </row>
    <row r="767" spans="2:6" ht="15.75" x14ac:dyDescent="0.25">
      <c r="B767" s="11"/>
      <c r="C767" s="11"/>
      <c r="D767" s="11"/>
      <c r="E767" s="12"/>
      <c r="F767" s="67"/>
    </row>
    <row r="768" spans="2:6" ht="15.75" x14ac:dyDescent="0.25">
      <c r="B768" s="11"/>
      <c r="C768" s="11"/>
      <c r="D768" s="11"/>
      <c r="E768" s="12"/>
      <c r="F768" s="67"/>
    </row>
    <row r="769" spans="2:13" ht="15.75" x14ac:dyDescent="0.25">
      <c r="B769" s="11"/>
      <c r="C769" s="11"/>
      <c r="D769" s="11"/>
      <c r="E769" s="12"/>
      <c r="F769" s="67"/>
    </row>
    <row r="770" spans="2:13" ht="15.75" x14ac:dyDescent="0.25">
      <c r="B770" s="11"/>
      <c r="C770" s="11"/>
      <c r="D770" s="11"/>
      <c r="E770" s="12"/>
      <c r="F770" s="67"/>
    </row>
    <row r="771" spans="2:13" ht="15.75" x14ac:dyDescent="0.25">
      <c r="B771" s="11"/>
      <c r="C771" s="11"/>
      <c r="D771" s="11"/>
      <c r="E771" s="12"/>
      <c r="F771" s="67"/>
    </row>
    <row r="772" spans="2:13" ht="18.75" x14ac:dyDescent="0.3">
      <c r="B772" s="11"/>
      <c r="C772" s="182" t="s">
        <v>220</v>
      </c>
      <c r="D772" s="184"/>
      <c r="E772" s="184"/>
      <c r="F772" s="184"/>
    </row>
    <row r="773" spans="2:13" ht="19.5" thickBot="1" x14ac:dyDescent="0.35">
      <c r="B773" s="11"/>
      <c r="C773" s="68"/>
      <c r="D773" s="96"/>
      <c r="E773" s="96"/>
      <c r="F773" s="96"/>
    </row>
    <row r="774" spans="2:13" ht="15" customHeight="1" x14ac:dyDescent="0.25">
      <c r="B774" s="44" t="s">
        <v>143</v>
      </c>
      <c r="C774" s="70" t="s">
        <v>162</v>
      </c>
      <c r="D774" s="70" t="s">
        <v>1</v>
      </c>
      <c r="E774" s="70" t="s">
        <v>1</v>
      </c>
      <c r="F774" s="69" t="s">
        <v>3</v>
      </c>
      <c r="G774" s="174" t="s">
        <v>296</v>
      </c>
      <c r="H774" s="174" t="s">
        <v>322</v>
      </c>
      <c r="I774" s="174" t="s">
        <v>321</v>
      </c>
      <c r="J774" s="158"/>
      <c r="K774" s="3"/>
      <c r="M774"/>
    </row>
    <row r="775" spans="2:13" ht="21" customHeight="1" thickBot="1" x14ac:dyDescent="0.3">
      <c r="B775" s="100" t="s">
        <v>2</v>
      </c>
      <c r="C775" s="101" t="s">
        <v>2</v>
      </c>
      <c r="D775" s="101" t="s">
        <v>2</v>
      </c>
      <c r="E775" s="101" t="s">
        <v>2</v>
      </c>
      <c r="F775" s="102"/>
      <c r="G775" s="175"/>
      <c r="H775" s="175"/>
      <c r="I775" s="175"/>
      <c r="J775" s="158"/>
      <c r="K775" s="3"/>
      <c r="M775"/>
    </row>
    <row r="776" spans="2:13" x14ac:dyDescent="0.25">
      <c r="B776" s="103"/>
      <c r="C776" s="104"/>
      <c r="D776" s="104"/>
      <c r="E776" s="104"/>
      <c r="F776" s="104"/>
      <c r="G776" s="105"/>
      <c r="H776" s="105"/>
      <c r="I776" s="105"/>
      <c r="J776" s="161"/>
      <c r="K776" s="3"/>
      <c r="M776"/>
    </row>
    <row r="777" spans="2:13" x14ac:dyDescent="0.25">
      <c r="B777" s="73" t="s">
        <v>232</v>
      </c>
      <c r="C777" s="21"/>
      <c r="D777" s="74"/>
      <c r="E777" s="21"/>
      <c r="F777" s="59"/>
      <c r="G777" s="90"/>
      <c r="H777" s="90"/>
      <c r="I777" s="90"/>
      <c r="K777" s="3"/>
      <c r="M777"/>
    </row>
    <row r="778" spans="2:13" x14ac:dyDescent="0.25">
      <c r="B778" s="190"/>
      <c r="C778" s="28"/>
      <c r="D778" s="54">
        <v>411</v>
      </c>
      <c r="E778" s="28"/>
      <c r="F778" s="54" t="s">
        <v>44</v>
      </c>
      <c r="G778" s="55">
        <f>G779+G780+G781+G782+G783</f>
        <v>286800</v>
      </c>
      <c r="H778" s="55">
        <f>H779+H780+H781+H782+H783</f>
        <v>111685.40000000001</v>
      </c>
      <c r="I778" s="55">
        <f>H778/G778%</f>
        <v>38.94191073919108</v>
      </c>
      <c r="J778" s="4"/>
      <c r="K778" s="3"/>
      <c r="M778"/>
    </row>
    <row r="779" spans="2:13" x14ac:dyDescent="0.25">
      <c r="B779" s="177"/>
      <c r="C779" s="76" t="s">
        <v>289</v>
      </c>
      <c r="D779" s="179"/>
      <c r="E779" s="28" t="s">
        <v>45</v>
      </c>
      <c r="F779" s="29" t="s">
        <v>46</v>
      </c>
      <c r="G779" s="56">
        <v>201000</v>
      </c>
      <c r="H779" s="56">
        <v>111594.71</v>
      </c>
      <c r="I779" s="55">
        <f t="shared" ref="I779:I801" si="15">H779/G779%</f>
        <v>55.519756218905478</v>
      </c>
      <c r="J779" s="5"/>
      <c r="K779" s="3"/>
      <c r="M779"/>
    </row>
    <row r="780" spans="2:13" x14ac:dyDescent="0.25">
      <c r="B780" s="177"/>
      <c r="C780" s="76" t="s">
        <v>289</v>
      </c>
      <c r="D780" s="180"/>
      <c r="E780" s="28" t="s">
        <v>47</v>
      </c>
      <c r="F780" s="29" t="s">
        <v>48</v>
      </c>
      <c r="G780" s="56">
        <v>50600</v>
      </c>
      <c r="H780" s="56">
        <v>0</v>
      </c>
      <c r="I780" s="55">
        <f t="shared" si="15"/>
        <v>0</v>
      </c>
      <c r="J780" s="5"/>
      <c r="K780" s="3"/>
      <c r="M780"/>
    </row>
    <row r="781" spans="2:13" x14ac:dyDescent="0.25">
      <c r="B781" s="177"/>
      <c r="C781" s="76" t="s">
        <v>289</v>
      </c>
      <c r="D781" s="180"/>
      <c r="E781" s="28" t="s">
        <v>49</v>
      </c>
      <c r="F781" s="29" t="s">
        <v>50</v>
      </c>
      <c r="G781" s="56">
        <v>25600</v>
      </c>
      <c r="H781" s="56">
        <v>0</v>
      </c>
      <c r="I781" s="55">
        <f t="shared" si="15"/>
        <v>0</v>
      </c>
      <c r="J781" s="5"/>
      <c r="K781" s="3"/>
      <c r="M781"/>
    </row>
    <row r="782" spans="2:13" x14ac:dyDescent="0.25">
      <c r="B782" s="177"/>
      <c r="C782" s="76" t="s">
        <v>289</v>
      </c>
      <c r="D782" s="180"/>
      <c r="E782" s="28" t="s">
        <v>51</v>
      </c>
      <c r="F782" s="29" t="s">
        <v>52</v>
      </c>
      <c r="G782" s="56">
        <v>9000</v>
      </c>
      <c r="H782" s="56">
        <v>90.69</v>
      </c>
      <c r="I782" s="55">
        <f t="shared" si="15"/>
        <v>1.0076666666666667</v>
      </c>
      <c r="J782" s="5"/>
      <c r="K782" s="3"/>
      <c r="M782"/>
    </row>
    <row r="783" spans="2:13" x14ac:dyDescent="0.25">
      <c r="B783" s="177"/>
      <c r="C783" s="76" t="s">
        <v>289</v>
      </c>
      <c r="D783" s="181"/>
      <c r="E783" s="28" t="s">
        <v>53</v>
      </c>
      <c r="F783" s="29" t="s">
        <v>54</v>
      </c>
      <c r="G783" s="56">
        <v>600</v>
      </c>
      <c r="H783" s="56">
        <v>0</v>
      </c>
      <c r="I783" s="55">
        <f t="shared" si="15"/>
        <v>0</v>
      </c>
      <c r="J783" s="5"/>
      <c r="K783" s="3"/>
      <c r="M783"/>
    </row>
    <row r="784" spans="2:13" x14ac:dyDescent="0.25">
      <c r="B784" s="177"/>
      <c r="C784" s="76"/>
      <c r="D784" s="79">
        <v>412</v>
      </c>
      <c r="E784" s="62"/>
      <c r="F784" s="54" t="s">
        <v>55</v>
      </c>
      <c r="G784" s="80">
        <f>G785</f>
        <v>700</v>
      </c>
      <c r="H784" s="80">
        <f>H785</f>
        <v>324</v>
      </c>
      <c r="I784" s="55">
        <f t="shared" si="15"/>
        <v>46.285714285714285</v>
      </c>
      <c r="J784" s="160"/>
      <c r="K784" s="3"/>
      <c r="M784"/>
    </row>
    <row r="785" spans="2:13" x14ac:dyDescent="0.25">
      <c r="B785" s="177"/>
      <c r="C785" s="76" t="s">
        <v>276</v>
      </c>
      <c r="D785" s="79"/>
      <c r="E785" s="81" t="s">
        <v>300</v>
      </c>
      <c r="F785" s="35" t="s">
        <v>301</v>
      </c>
      <c r="G785" s="56">
        <v>700</v>
      </c>
      <c r="H785" s="56">
        <v>324</v>
      </c>
      <c r="I785" s="55">
        <f t="shared" si="15"/>
        <v>46.285714285714285</v>
      </c>
      <c r="J785" s="5"/>
      <c r="K785" s="3"/>
      <c r="M785"/>
    </row>
    <row r="786" spans="2:13" x14ac:dyDescent="0.25">
      <c r="B786" s="177"/>
      <c r="C786" s="76"/>
      <c r="D786" s="54">
        <v>413</v>
      </c>
      <c r="E786" s="28"/>
      <c r="F786" s="54" t="s">
        <v>58</v>
      </c>
      <c r="G786" s="55">
        <f>G787+G788</f>
        <v>4700</v>
      </c>
      <c r="H786" s="55">
        <f>H787+H788</f>
        <v>1776.87</v>
      </c>
      <c r="I786" s="55">
        <f t="shared" si="15"/>
        <v>37.805744680851063</v>
      </c>
      <c r="J786" s="4"/>
      <c r="K786" s="3"/>
      <c r="M786"/>
    </row>
    <row r="787" spans="2:13" x14ac:dyDescent="0.25">
      <c r="B787" s="177"/>
      <c r="C787" s="76" t="s">
        <v>289</v>
      </c>
      <c r="D787" s="179"/>
      <c r="E787" s="28" t="s">
        <v>59</v>
      </c>
      <c r="F787" s="29" t="s">
        <v>60</v>
      </c>
      <c r="G787" s="56">
        <v>1200</v>
      </c>
      <c r="H787" s="56">
        <v>446.87</v>
      </c>
      <c r="I787" s="55">
        <f t="shared" si="15"/>
        <v>37.239166666666669</v>
      </c>
      <c r="J787" s="5"/>
      <c r="K787" s="3"/>
      <c r="M787"/>
    </row>
    <row r="788" spans="2:13" x14ac:dyDescent="0.25">
      <c r="B788" s="177"/>
      <c r="C788" s="76" t="s">
        <v>272</v>
      </c>
      <c r="D788" s="181"/>
      <c r="E788" s="28" t="s">
        <v>65</v>
      </c>
      <c r="F788" s="29" t="s">
        <v>147</v>
      </c>
      <c r="G788" s="56">
        <v>3500</v>
      </c>
      <c r="H788" s="56">
        <v>1330</v>
      </c>
      <c r="I788" s="55">
        <f t="shared" si="15"/>
        <v>38</v>
      </c>
      <c r="J788" s="5"/>
      <c r="K788" s="3"/>
      <c r="M788"/>
    </row>
    <row r="789" spans="2:13" x14ac:dyDescent="0.25">
      <c r="B789" s="177"/>
      <c r="C789" s="76"/>
      <c r="D789" s="54">
        <v>414</v>
      </c>
      <c r="E789" s="28"/>
      <c r="F789" s="54" t="s">
        <v>67</v>
      </c>
      <c r="G789" s="55">
        <f>G790+G791+G792</f>
        <v>2400</v>
      </c>
      <c r="H789" s="55">
        <f>H790+H791+H792</f>
        <v>535.07999999999993</v>
      </c>
      <c r="I789" s="55">
        <f t="shared" si="15"/>
        <v>22.294999999999998</v>
      </c>
      <c r="J789" s="4"/>
      <c r="K789" s="3"/>
      <c r="M789"/>
    </row>
    <row r="790" spans="2:13" x14ac:dyDescent="0.25">
      <c r="B790" s="177"/>
      <c r="C790" s="76" t="s">
        <v>289</v>
      </c>
      <c r="D790" s="179"/>
      <c r="E790" s="28" t="s">
        <v>68</v>
      </c>
      <c r="F790" s="29" t="s">
        <v>69</v>
      </c>
      <c r="G790" s="56">
        <v>600</v>
      </c>
      <c r="H790" s="56">
        <v>43</v>
      </c>
      <c r="I790" s="55">
        <f t="shared" si="15"/>
        <v>7.166666666666667</v>
      </c>
      <c r="J790" s="5"/>
      <c r="K790" s="3"/>
      <c r="M790"/>
    </row>
    <row r="791" spans="2:13" x14ac:dyDescent="0.25">
      <c r="B791" s="177"/>
      <c r="C791" s="76" t="s">
        <v>289</v>
      </c>
      <c r="D791" s="180"/>
      <c r="E791" s="28" t="s">
        <v>70</v>
      </c>
      <c r="F791" s="29" t="s">
        <v>71</v>
      </c>
      <c r="G791" s="56">
        <v>500</v>
      </c>
      <c r="H791" s="56">
        <v>0</v>
      </c>
      <c r="I791" s="55">
        <f t="shared" si="15"/>
        <v>0</v>
      </c>
      <c r="J791" s="5"/>
      <c r="K791" s="3"/>
      <c r="M791"/>
    </row>
    <row r="792" spans="2:13" x14ac:dyDescent="0.25">
      <c r="B792" s="177"/>
      <c r="C792" s="76" t="s">
        <v>273</v>
      </c>
      <c r="D792" s="181"/>
      <c r="E792" s="28" t="s">
        <v>72</v>
      </c>
      <c r="F792" s="29" t="s">
        <v>187</v>
      </c>
      <c r="G792" s="56">
        <v>1300</v>
      </c>
      <c r="H792" s="56">
        <v>492.08</v>
      </c>
      <c r="I792" s="55">
        <f t="shared" si="15"/>
        <v>37.85230769230769</v>
      </c>
      <c r="J792" s="5"/>
      <c r="K792" s="3"/>
      <c r="M792"/>
    </row>
    <row r="793" spans="2:13" x14ac:dyDescent="0.25">
      <c r="B793" s="177"/>
      <c r="C793" s="92"/>
      <c r="D793" s="91">
        <v>415</v>
      </c>
      <c r="E793" s="21"/>
      <c r="F793" s="91" t="s">
        <v>84</v>
      </c>
      <c r="G793" s="55">
        <f>G794+G795</f>
        <v>2200</v>
      </c>
      <c r="H793" s="55">
        <f>H794+H795</f>
        <v>0</v>
      </c>
      <c r="I793" s="55">
        <f t="shared" si="15"/>
        <v>0</v>
      </c>
      <c r="J793" s="4"/>
      <c r="K793" s="3"/>
      <c r="M793"/>
    </row>
    <row r="794" spans="2:13" x14ac:dyDescent="0.25">
      <c r="B794" s="177"/>
      <c r="C794" s="92" t="s">
        <v>289</v>
      </c>
      <c r="D794" s="59"/>
      <c r="E794" s="21" t="s">
        <v>87</v>
      </c>
      <c r="F794" s="59" t="s">
        <v>152</v>
      </c>
      <c r="G794" s="56">
        <v>2000</v>
      </c>
      <c r="H794" s="56">
        <v>0</v>
      </c>
      <c r="I794" s="55">
        <f t="shared" si="15"/>
        <v>0</v>
      </c>
      <c r="J794" s="5"/>
      <c r="K794" s="3"/>
      <c r="M794"/>
    </row>
    <row r="795" spans="2:13" x14ac:dyDescent="0.25">
      <c r="B795" s="177"/>
      <c r="C795" s="92" t="s">
        <v>289</v>
      </c>
      <c r="D795" s="59"/>
      <c r="E795" s="21" t="s">
        <v>87</v>
      </c>
      <c r="F795" s="59" t="s">
        <v>151</v>
      </c>
      <c r="G795" s="56">
        <v>200</v>
      </c>
      <c r="H795" s="56">
        <v>0</v>
      </c>
      <c r="I795" s="55">
        <f t="shared" si="15"/>
        <v>0</v>
      </c>
      <c r="J795" s="5"/>
      <c r="K795" s="3"/>
      <c r="M795"/>
    </row>
    <row r="796" spans="2:13" x14ac:dyDescent="0.25">
      <c r="B796" s="177"/>
      <c r="C796" s="92"/>
      <c r="D796" s="91">
        <v>419</v>
      </c>
      <c r="E796" s="21"/>
      <c r="F796" s="91" t="s">
        <v>95</v>
      </c>
      <c r="G796" s="55">
        <f>G798+G797</f>
        <v>17850</v>
      </c>
      <c r="H796" s="55">
        <f>H798+H797</f>
        <v>8118.6</v>
      </c>
      <c r="I796" s="55">
        <f t="shared" si="15"/>
        <v>45.482352941176472</v>
      </c>
      <c r="J796" s="4"/>
      <c r="K796" s="3"/>
      <c r="M796"/>
    </row>
    <row r="797" spans="2:13" x14ac:dyDescent="0.25">
      <c r="B797" s="177"/>
      <c r="C797" s="92" t="s">
        <v>289</v>
      </c>
      <c r="D797" s="91"/>
      <c r="E797" s="21" t="s">
        <v>264</v>
      </c>
      <c r="F797" s="83" t="s">
        <v>265</v>
      </c>
      <c r="G797" s="57">
        <v>16850</v>
      </c>
      <c r="H797" s="57">
        <v>8118.6</v>
      </c>
      <c r="I797" s="55">
        <f t="shared" si="15"/>
        <v>48.181602373887245</v>
      </c>
      <c r="J797" s="127"/>
      <c r="K797" s="3"/>
      <c r="M797"/>
    </row>
    <row r="798" spans="2:13" x14ac:dyDescent="0.25">
      <c r="B798" s="177"/>
      <c r="C798" s="92" t="s">
        <v>289</v>
      </c>
      <c r="D798" s="59"/>
      <c r="E798" s="21" t="s">
        <v>101</v>
      </c>
      <c r="F798" s="59" t="s">
        <v>153</v>
      </c>
      <c r="G798" s="56">
        <v>1000</v>
      </c>
      <c r="H798" s="56">
        <v>0</v>
      </c>
      <c r="I798" s="55">
        <f t="shared" si="15"/>
        <v>0</v>
      </c>
      <c r="J798" s="5"/>
      <c r="K798" s="3"/>
      <c r="M798"/>
    </row>
    <row r="799" spans="2:13" x14ac:dyDescent="0.25">
      <c r="B799" s="177"/>
      <c r="C799" s="92"/>
      <c r="D799" s="91">
        <v>463</v>
      </c>
      <c r="E799" s="21"/>
      <c r="F799" s="91" t="s">
        <v>134</v>
      </c>
      <c r="G799" s="55">
        <f>G800</f>
        <v>132000</v>
      </c>
      <c r="H799" s="55">
        <f>H800</f>
        <v>76321.740000000005</v>
      </c>
      <c r="I799" s="55">
        <f t="shared" si="15"/>
        <v>57.819500000000005</v>
      </c>
      <c r="J799" s="4"/>
      <c r="K799" s="3"/>
      <c r="M799"/>
    </row>
    <row r="800" spans="2:13" x14ac:dyDescent="0.25">
      <c r="B800" s="177"/>
      <c r="C800" s="92" t="s">
        <v>289</v>
      </c>
      <c r="D800" s="59"/>
      <c r="E800" s="21" t="s">
        <v>135</v>
      </c>
      <c r="F800" s="59" t="s">
        <v>134</v>
      </c>
      <c r="G800" s="56">
        <v>132000</v>
      </c>
      <c r="H800" s="56">
        <v>76321.740000000005</v>
      </c>
      <c r="I800" s="55">
        <f t="shared" si="15"/>
        <v>57.819500000000005</v>
      </c>
      <c r="J800" s="5"/>
      <c r="K800" s="3"/>
      <c r="M800"/>
    </row>
    <row r="801" spans="2:13" ht="15.75" thickBot="1" x14ac:dyDescent="0.3">
      <c r="B801" s="178"/>
      <c r="C801" s="93"/>
      <c r="D801" s="94"/>
      <c r="E801" s="72"/>
      <c r="F801" s="95" t="s">
        <v>160</v>
      </c>
      <c r="G801" s="64">
        <f>G778+G786+G789+G793+G799+G796+G784</f>
        <v>446650</v>
      </c>
      <c r="H801" s="64">
        <f>H778+H786+H789+H793+H799+H796+H784</f>
        <v>198761.69000000003</v>
      </c>
      <c r="I801" s="55">
        <f t="shared" si="15"/>
        <v>44.500546289040642</v>
      </c>
      <c r="J801" s="4"/>
      <c r="K801" s="3"/>
      <c r="M801"/>
    </row>
    <row r="802" spans="2:13" x14ac:dyDescent="0.25">
      <c r="B802" s="11"/>
      <c r="C802" s="11"/>
      <c r="D802" s="11"/>
      <c r="E802" s="12"/>
      <c r="F802" s="61"/>
    </row>
    <row r="803" spans="2:13" x14ac:dyDescent="0.25">
      <c r="B803" s="11"/>
      <c r="C803" s="11"/>
      <c r="D803" s="11"/>
      <c r="E803" s="12"/>
      <c r="F803" s="61"/>
    </row>
    <row r="804" spans="2:13" x14ac:dyDescent="0.25">
      <c r="B804" s="11"/>
      <c r="C804" s="11"/>
      <c r="D804" s="11"/>
      <c r="E804" s="12"/>
      <c r="F804" s="61"/>
    </row>
    <row r="805" spans="2:13" x14ac:dyDescent="0.25">
      <c r="B805" s="11"/>
      <c r="C805" s="11"/>
      <c r="D805" s="11"/>
      <c r="E805" s="12"/>
      <c r="F805" s="128"/>
    </row>
    <row r="806" spans="2:13" x14ac:dyDescent="0.25">
      <c r="B806" s="11"/>
      <c r="C806" s="11"/>
      <c r="D806" s="11"/>
      <c r="E806" s="12"/>
      <c r="F806" s="61"/>
    </row>
    <row r="807" spans="2:13" x14ac:dyDescent="0.25">
      <c r="B807" s="11"/>
      <c r="C807" s="11"/>
      <c r="D807" s="11"/>
      <c r="E807" s="12"/>
      <c r="F807" s="61"/>
    </row>
    <row r="808" spans="2:13" x14ac:dyDescent="0.25">
      <c r="B808" s="11"/>
      <c r="C808" s="11"/>
      <c r="D808" s="11"/>
      <c r="E808" s="12"/>
      <c r="F808" s="61"/>
    </row>
    <row r="809" spans="2:13" x14ac:dyDescent="0.25">
      <c r="B809" s="11"/>
      <c r="C809" s="11"/>
      <c r="D809" s="11"/>
      <c r="E809" s="12"/>
      <c r="F809" s="61"/>
    </row>
    <row r="810" spans="2:13" x14ac:dyDescent="0.25">
      <c r="B810" s="11"/>
      <c r="C810" s="11"/>
      <c r="D810" s="11"/>
      <c r="E810" s="12"/>
      <c r="F810" s="61"/>
    </row>
    <row r="811" spans="2:13" x14ac:dyDescent="0.25">
      <c r="B811" s="11"/>
      <c r="C811" s="11"/>
      <c r="D811" s="11"/>
      <c r="E811" s="12"/>
      <c r="F811" s="61"/>
    </row>
    <row r="812" spans="2:13" x14ac:dyDescent="0.25">
      <c r="B812" s="11"/>
      <c r="C812" s="11"/>
      <c r="D812" s="11"/>
      <c r="E812" s="12"/>
      <c r="F812" s="61"/>
    </row>
    <row r="813" spans="2:13" x14ac:dyDescent="0.25">
      <c r="B813" s="11"/>
      <c r="C813" s="11"/>
      <c r="D813" s="11"/>
      <c r="E813" s="12"/>
      <c r="F813" s="61"/>
    </row>
    <row r="814" spans="2:13" x14ac:dyDescent="0.25">
      <c r="B814" s="11"/>
      <c r="C814" s="11"/>
      <c r="D814" s="11"/>
      <c r="E814" s="12"/>
      <c r="F814" s="61"/>
    </row>
    <row r="815" spans="2:13" x14ac:dyDescent="0.25">
      <c r="B815" s="11"/>
      <c r="C815" s="11"/>
      <c r="D815" s="11"/>
      <c r="E815" s="12"/>
      <c r="F815" s="61"/>
    </row>
    <row r="816" spans="2:13" x14ac:dyDescent="0.25">
      <c r="B816" s="11"/>
      <c r="C816" s="11"/>
      <c r="D816" s="11"/>
      <c r="E816" s="12"/>
      <c r="F816" s="61"/>
    </row>
    <row r="817" spans="2:13" x14ac:dyDescent="0.25">
      <c r="B817" s="11"/>
      <c r="C817" s="11"/>
      <c r="D817" s="11"/>
      <c r="E817" s="12"/>
      <c r="F817" s="61"/>
    </row>
    <row r="818" spans="2:13" x14ac:dyDescent="0.25">
      <c r="B818" s="11"/>
      <c r="C818" s="11"/>
      <c r="D818" s="11"/>
      <c r="E818" s="12"/>
      <c r="F818" s="61"/>
    </row>
    <row r="819" spans="2:13" x14ac:dyDescent="0.25">
      <c r="B819" s="11"/>
      <c r="C819" s="11"/>
      <c r="D819" s="11"/>
      <c r="E819" s="12"/>
      <c r="F819" s="61"/>
    </row>
    <row r="820" spans="2:13" x14ac:dyDescent="0.25">
      <c r="B820" s="11"/>
      <c r="C820" s="11"/>
      <c r="D820" s="11"/>
      <c r="E820" s="12"/>
      <c r="F820" s="61"/>
    </row>
    <row r="821" spans="2:13" x14ac:dyDescent="0.25">
      <c r="B821" s="11"/>
      <c r="C821" s="11"/>
      <c r="D821" s="11"/>
      <c r="E821" s="12"/>
      <c r="F821" s="61"/>
    </row>
    <row r="822" spans="2:13" x14ac:dyDescent="0.25">
      <c r="B822" s="11"/>
      <c r="C822" s="11"/>
      <c r="D822" s="11"/>
      <c r="E822" s="12"/>
      <c r="F822" s="61"/>
    </row>
    <row r="823" spans="2:13" ht="18.75" x14ac:dyDescent="0.3">
      <c r="B823" s="11"/>
      <c r="C823" s="182" t="s">
        <v>223</v>
      </c>
      <c r="D823" s="184"/>
      <c r="E823" s="184"/>
      <c r="F823" s="184"/>
    </row>
    <row r="824" spans="2:13" ht="19.5" thickBot="1" x14ac:dyDescent="0.35">
      <c r="B824" s="11"/>
      <c r="C824" s="68"/>
      <c r="D824" s="96"/>
      <c r="E824" s="96"/>
      <c r="F824" s="96"/>
    </row>
    <row r="825" spans="2:13" ht="15" customHeight="1" x14ac:dyDescent="0.25">
      <c r="B825" s="44" t="s">
        <v>143</v>
      </c>
      <c r="C825" s="70" t="s">
        <v>162</v>
      </c>
      <c r="D825" s="70" t="s">
        <v>1</v>
      </c>
      <c r="E825" s="70" t="s">
        <v>1</v>
      </c>
      <c r="F825" s="69" t="s">
        <v>3</v>
      </c>
      <c r="G825" s="174" t="s">
        <v>296</v>
      </c>
      <c r="H825" s="174" t="s">
        <v>322</v>
      </c>
      <c r="I825" s="174" t="s">
        <v>321</v>
      </c>
      <c r="J825" s="158"/>
      <c r="K825" s="3"/>
      <c r="M825"/>
    </row>
    <row r="826" spans="2:13" ht="19.5" customHeight="1" thickBot="1" x14ac:dyDescent="0.3">
      <c r="B826" s="100" t="s">
        <v>2</v>
      </c>
      <c r="C826" s="101" t="s">
        <v>2</v>
      </c>
      <c r="D826" s="101" t="s">
        <v>2</v>
      </c>
      <c r="E826" s="101" t="s">
        <v>2</v>
      </c>
      <c r="F826" s="102"/>
      <c r="G826" s="175"/>
      <c r="H826" s="175"/>
      <c r="I826" s="175"/>
      <c r="J826" s="158"/>
      <c r="K826" s="3"/>
      <c r="M826"/>
    </row>
    <row r="827" spans="2:13" x14ac:dyDescent="0.25">
      <c r="B827" s="103"/>
      <c r="C827" s="104"/>
      <c r="D827" s="104"/>
      <c r="E827" s="104"/>
      <c r="F827" s="104"/>
      <c r="G827" s="105"/>
      <c r="H827" s="105"/>
      <c r="I827" s="105"/>
      <c r="J827" s="161"/>
      <c r="K827" s="3"/>
      <c r="M827"/>
    </row>
    <row r="828" spans="2:13" x14ac:dyDescent="0.25">
      <c r="B828" s="106" t="s">
        <v>234</v>
      </c>
      <c r="C828" s="28"/>
      <c r="D828" s="107"/>
      <c r="E828" s="28"/>
      <c r="F828" s="29"/>
      <c r="G828" s="108"/>
      <c r="H828" s="108"/>
      <c r="I828" s="108"/>
      <c r="K828" s="3"/>
      <c r="M828"/>
    </row>
    <row r="829" spans="2:13" x14ac:dyDescent="0.25">
      <c r="B829" s="190"/>
      <c r="C829" s="28"/>
      <c r="D829" s="54">
        <v>411</v>
      </c>
      <c r="E829" s="28"/>
      <c r="F829" s="54" t="s">
        <v>44</v>
      </c>
      <c r="G829" s="55">
        <f>G830+G831+G832+G833+G834</f>
        <v>404600</v>
      </c>
      <c r="H829" s="55">
        <f>H830+H831+H832+H833+H834</f>
        <v>191410.12</v>
      </c>
      <c r="I829" s="55">
        <f>H829/G829%</f>
        <v>47.308482451804252</v>
      </c>
      <c r="J829" s="4"/>
      <c r="K829" s="3"/>
      <c r="M829"/>
    </row>
    <row r="830" spans="2:13" x14ac:dyDescent="0.25">
      <c r="B830" s="177"/>
      <c r="C830" s="76" t="s">
        <v>225</v>
      </c>
      <c r="D830" s="179"/>
      <c r="E830" s="28" t="s">
        <v>45</v>
      </c>
      <c r="F830" s="29" t="s">
        <v>46</v>
      </c>
      <c r="G830" s="56">
        <v>321000</v>
      </c>
      <c r="H830" s="56">
        <v>191093.87</v>
      </c>
      <c r="I830" s="55">
        <f t="shared" ref="I830:I854" si="16">H830/G830%</f>
        <v>59.530800623052961</v>
      </c>
      <c r="J830" s="5"/>
      <c r="K830" s="3"/>
      <c r="M830"/>
    </row>
    <row r="831" spans="2:13" x14ac:dyDescent="0.25">
      <c r="B831" s="177"/>
      <c r="C831" s="76" t="s">
        <v>225</v>
      </c>
      <c r="D831" s="180"/>
      <c r="E831" s="28" t="s">
        <v>47</v>
      </c>
      <c r="F831" s="29" t="s">
        <v>48</v>
      </c>
      <c r="G831" s="56">
        <v>7000</v>
      </c>
      <c r="H831" s="56">
        <v>0</v>
      </c>
      <c r="I831" s="55">
        <f t="shared" si="16"/>
        <v>0</v>
      </c>
      <c r="J831" s="5"/>
      <c r="K831" s="3"/>
      <c r="M831"/>
    </row>
    <row r="832" spans="2:13" x14ac:dyDescent="0.25">
      <c r="B832" s="177"/>
      <c r="C832" s="76" t="s">
        <v>225</v>
      </c>
      <c r="D832" s="180"/>
      <c r="E832" s="28" t="s">
        <v>49</v>
      </c>
      <c r="F832" s="29" t="s">
        <v>50</v>
      </c>
      <c r="G832" s="56">
        <v>37500</v>
      </c>
      <c r="H832" s="56">
        <v>0</v>
      </c>
      <c r="I832" s="55">
        <f t="shared" si="16"/>
        <v>0</v>
      </c>
      <c r="J832" s="5"/>
      <c r="K832" s="3"/>
      <c r="M832"/>
    </row>
    <row r="833" spans="2:13" x14ac:dyDescent="0.25">
      <c r="B833" s="177"/>
      <c r="C833" s="76" t="s">
        <v>225</v>
      </c>
      <c r="D833" s="180"/>
      <c r="E833" s="28" t="s">
        <v>51</v>
      </c>
      <c r="F833" s="29" t="s">
        <v>52</v>
      </c>
      <c r="G833" s="56">
        <v>38200</v>
      </c>
      <c r="H833" s="56">
        <v>316.25</v>
      </c>
      <c r="I833" s="55">
        <f t="shared" si="16"/>
        <v>0.82787958115183247</v>
      </c>
      <c r="J833" s="5"/>
      <c r="K833" s="3"/>
      <c r="M833"/>
    </row>
    <row r="834" spans="2:13" x14ac:dyDescent="0.25">
      <c r="B834" s="177"/>
      <c r="C834" s="76" t="s">
        <v>225</v>
      </c>
      <c r="D834" s="181"/>
      <c r="E834" s="28" t="s">
        <v>53</v>
      </c>
      <c r="F834" s="29" t="s">
        <v>54</v>
      </c>
      <c r="G834" s="56">
        <v>900</v>
      </c>
      <c r="H834" s="56">
        <v>0</v>
      </c>
      <c r="I834" s="55">
        <f t="shared" si="16"/>
        <v>0</v>
      </c>
      <c r="J834" s="5"/>
      <c r="K834" s="3"/>
      <c r="M834"/>
    </row>
    <row r="835" spans="2:13" x14ac:dyDescent="0.25">
      <c r="B835" s="177"/>
      <c r="C835" s="76"/>
      <c r="D835" s="79">
        <v>412</v>
      </c>
      <c r="E835" s="62"/>
      <c r="F835" s="54" t="s">
        <v>55</v>
      </c>
      <c r="G835" s="80">
        <f>G836</f>
        <v>900</v>
      </c>
      <c r="H835" s="80">
        <f>H836</f>
        <v>756</v>
      </c>
      <c r="I835" s="55">
        <f t="shared" si="16"/>
        <v>84</v>
      </c>
      <c r="J835" s="160"/>
      <c r="K835" s="3"/>
      <c r="M835"/>
    </row>
    <row r="836" spans="2:13" x14ac:dyDescent="0.25">
      <c r="B836" s="177"/>
      <c r="C836" s="76" t="s">
        <v>276</v>
      </c>
      <c r="D836" s="79"/>
      <c r="E836" s="81" t="s">
        <v>300</v>
      </c>
      <c r="F836" s="35" t="s">
        <v>301</v>
      </c>
      <c r="G836" s="56">
        <v>900</v>
      </c>
      <c r="H836" s="56">
        <v>756</v>
      </c>
      <c r="I836" s="55">
        <f t="shared" si="16"/>
        <v>84</v>
      </c>
      <c r="J836" s="5"/>
      <c r="K836" s="3"/>
      <c r="M836"/>
    </row>
    <row r="837" spans="2:13" x14ac:dyDescent="0.25">
      <c r="B837" s="177"/>
      <c r="C837" s="76"/>
      <c r="D837" s="54">
        <v>413</v>
      </c>
      <c r="E837" s="28"/>
      <c r="F837" s="54" t="s">
        <v>58</v>
      </c>
      <c r="G837" s="55">
        <f>G838+G840+G841+G839</f>
        <v>14360</v>
      </c>
      <c r="H837" s="55">
        <f>H838+H840+H841+H839</f>
        <v>8954.91</v>
      </c>
      <c r="I837" s="55">
        <f t="shared" si="16"/>
        <v>62.360097493036214</v>
      </c>
      <c r="J837" s="4"/>
      <c r="K837" s="3"/>
      <c r="M837"/>
    </row>
    <row r="838" spans="2:13" x14ac:dyDescent="0.25">
      <c r="B838" s="177"/>
      <c r="C838" s="76" t="s">
        <v>225</v>
      </c>
      <c r="D838" s="179"/>
      <c r="E838" s="28" t="s">
        <v>59</v>
      </c>
      <c r="F838" s="29" t="s">
        <v>60</v>
      </c>
      <c r="G838" s="56">
        <v>400</v>
      </c>
      <c r="H838" s="56">
        <v>300.2</v>
      </c>
      <c r="I838" s="55">
        <f t="shared" si="16"/>
        <v>75.05</v>
      </c>
      <c r="J838" s="5"/>
      <c r="K838" s="3"/>
      <c r="M838"/>
    </row>
    <row r="839" spans="2:13" x14ac:dyDescent="0.25">
      <c r="B839" s="177"/>
      <c r="C839" s="76" t="s">
        <v>225</v>
      </c>
      <c r="D839" s="180"/>
      <c r="E839" s="28" t="s">
        <v>59</v>
      </c>
      <c r="F839" s="29" t="s">
        <v>226</v>
      </c>
      <c r="G839" s="56">
        <v>360</v>
      </c>
      <c r="H839" s="56">
        <v>84.3</v>
      </c>
      <c r="I839" s="55">
        <f t="shared" si="16"/>
        <v>23.416666666666664</v>
      </c>
      <c r="J839" s="5"/>
      <c r="K839" s="3"/>
      <c r="M839"/>
    </row>
    <row r="840" spans="2:13" x14ac:dyDescent="0.25">
      <c r="B840" s="177"/>
      <c r="C840" s="76" t="s">
        <v>279</v>
      </c>
      <c r="D840" s="180"/>
      <c r="E840" s="28" t="s">
        <v>63</v>
      </c>
      <c r="F840" s="29" t="s">
        <v>227</v>
      </c>
      <c r="G840" s="56">
        <v>3600</v>
      </c>
      <c r="H840" s="56">
        <v>3370.41</v>
      </c>
      <c r="I840" s="55">
        <f t="shared" si="16"/>
        <v>93.622500000000002</v>
      </c>
      <c r="J840" s="5"/>
      <c r="K840" s="3"/>
      <c r="M840"/>
    </row>
    <row r="841" spans="2:13" x14ac:dyDescent="0.25">
      <c r="B841" s="177"/>
      <c r="C841" s="76" t="s">
        <v>272</v>
      </c>
      <c r="D841" s="181"/>
      <c r="E841" s="28" t="s">
        <v>65</v>
      </c>
      <c r="F841" s="29" t="s">
        <v>228</v>
      </c>
      <c r="G841" s="56">
        <v>10000</v>
      </c>
      <c r="H841" s="56">
        <v>5200</v>
      </c>
      <c r="I841" s="55">
        <f t="shared" si="16"/>
        <v>52</v>
      </c>
      <c r="J841" s="5"/>
      <c r="K841" s="3"/>
      <c r="M841"/>
    </row>
    <row r="842" spans="2:13" x14ac:dyDescent="0.25">
      <c r="B842" s="177"/>
      <c r="C842" s="76"/>
      <c r="D842" s="54">
        <v>414</v>
      </c>
      <c r="E842" s="28"/>
      <c r="F842" s="54" t="s">
        <v>67</v>
      </c>
      <c r="G842" s="55">
        <f>G843+G844+G845</f>
        <v>2200</v>
      </c>
      <c r="H842" s="55">
        <f>H843+H844+H845</f>
        <v>853.73</v>
      </c>
      <c r="I842" s="55">
        <f t="shared" si="16"/>
        <v>38.80590909090909</v>
      </c>
      <c r="J842" s="4"/>
      <c r="K842" s="3"/>
      <c r="M842"/>
    </row>
    <row r="843" spans="2:13" x14ac:dyDescent="0.25">
      <c r="B843" s="177"/>
      <c r="C843" s="76" t="s">
        <v>225</v>
      </c>
      <c r="D843" s="179"/>
      <c r="E843" s="28" t="s">
        <v>68</v>
      </c>
      <c r="F843" s="29" t="s">
        <v>69</v>
      </c>
      <c r="G843" s="56">
        <v>700</v>
      </c>
      <c r="H843" s="56">
        <v>188.6</v>
      </c>
      <c r="I843" s="55">
        <f t="shared" si="16"/>
        <v>26.942857142857143</v>
      </c>
      <c r="J843" s="5"/>
      <c r="K843" s="3"/>
      <c r="M843"/>
    </row>
    <row r="844" spans="2:13" x14ac:dyDescent="0.25">
      <c r="B844" s="177"/>
      <c r="C844" s="76" t="s">
        <v>225</v>
      </c>
      <c r="D844" s="180"/>
      <c r="E844" s="28" t="s">
        <v>70</v>
      </c>
      <c r="F844" s="29" t="s">
        <v>71</v>
      </c>
      <c r="G844" s="56">
        <v>500</v>
      </c>
      <c r="H844" s="56">
        <v>0</v>
      </c>
      <c r="I844" s="55">
        <f t="shared" si="16"/>
        <v>0</v>
      </c>
      <c r="J844" s="5"/>
      <c r="K844" s="3"/>
      <c r="M844"/>
    </row>
    <row r="845" spans="2:13" x14ac:dyDescent="0.25">
      <c r="B845" s="177"/>
      <c r="C845" s="76" t="s">
        <v>273</v>
      </c>
      <c r="D845" s="181"/>
      <c r="E845" s="28" t="s">
        <v>72</v>
      </c>
      <c r="F845" s="29" t="s">
        <v>148</v>
      </c>
      <c r="G845" s="56">
        <v>1000</v>
      </c>
      <c r="H845" s="56">
        <v>665.13</v>
      </c>
      <c r="I845" s="55">
        <f t="shared" si="16"/>
        <v>66.513000000000005</v>
      </c>
      <c r="J845" s="5"/>
      <c r="K845" s="3"/>
      <c r="M845"/>
    </row>
    <row r="846" spans="2:13" x14ac:dyDescent="0.25">
      <c r="B846" s="177"/>
      <c r="C846" s="76"/>
      <c r="D846" s="54">
        <v>415</v>
      </c>
      <c r="E846" s="28"/>
      <c r="F846" s="54" t="s">
        <v>84</v>
      </c>
      <c r="G846" s="55">
        <f>G847+G848</f>
        <v>12200</v>
      </c>
      <c r="H846" s="55">
        <f>H847+H848</f>
        <v>3820.01</v>
      </c>
      <c r="I846" s="55">
        <f t="shared" si="16"/>
        <v>31.311557377049184</v>
      </c>
      <c r="J846" s="4"/>
      <c r="K846" s="3"/>
      <c r="M846"/>
    </row>
    <row r="847" spans="2:13" x14ac:dyDescent="0.25">
      <c r="B847" s="177"/>
      <c r="C847" s="92" t="s">
        <v>225</v>
      </c>
      <c r="D847" s="78"/>
      <c r="E847" s="21" t="s">
        <v>87</v>
      </c>
      <c r="F847" s="29" t="s">
        <v>152</v>
      </c>
      <c r="G847" s="56">
        <v>12000</v>
      </c>
      <c r="H847" s="56">
        <v>0</v>
      </c>
      <c r="I847" s="55">
        <f t="shared" si="16"/>
        <v>0</v>
      </c>
      <c r="J847" s="5"/>
      <c r="K847" s="3"/>
      <c r="M847"/>
    </row>
    <row r="848" spans="2:13" x14ac:dyDescent="0.25">
      <c r="B848" s="177"/>
      <c r="C848" s="92" t="s">
        <v>225</v>
      </c>
      <c r="D848" s="78"/>
      <c r="E848" s="21" t="s">
        <v>87</v>
      </c>
      <c r="F848" s="59" t="s">
        <v>151</v>
      </c>
      <c r="G848" s="56">
        <v>200</v>
      </c>
      <c r="H848" s="56">
        <v>3820.01</v>
      </c>
      <c r="I848" s="55">
        <f t="shared" si="16"/>
        <v>1910.0050000000001</v>
      </c>
      <c r="J848" s="5"/>
      <c r="K848" s="3"/>
      <c r="M848"/>
    </row>
    <row r="849" spans="2:13" x14ac:dyDescent="0.25">
      <c r="B849" s="177"/>
      <c r="C849" s="92"/>
      <c r="D849" s="91">
        <v>419</v>
      </c>
      <c r="E849" s="21"/>
      <c r="F849" s="91" t="s">
        <v>95</v>
      </c>
      <c r="G849" s="55">
        <f>G850+G851</f>
        <v>3300</v>
      </c>
      <c r="H849" s="55">
        <f>H850+H851</f>
        <v>504.3</v>
      </c>
      <c r="I849" s="55">
        <f t="shared" si="16"/>
        <v>15.281818181818181</v>
      </c>
      <c r="J849" s="4"/>
      <c r="K849" s="3"/>
      <c r="M849"/>
    </row>
    <row r="850" spans="2:13" x14ac:dyDescent="0.25">
      <c r="B850" s="177"/>
      <c r="C850" s="92" t="s">
        <v>225</v>
      </c>
      <c r="D850" s="179"/>
      <c r="E850" s="21" t="s">
        <v>99</v>
      </c>
      <c r="F850" s="59" t="s">
        <v>100</v>
      </c>
      <c r="G850" s="56">
        <v>2300</v>
      </c>
      <c r="H850" s="56">
        <v>504.3</v>
      </c>
      <c r="I850" s="55">
        <f t="shared" si="16"/>
        <v>21.92608695652174</v>
      </c>
      <c r="J850" s="5"/>
      <c r="K850" s="3"/>
      <c r="M850"/>
    </row>
    <row r="851" spans="2:13" x14ac:dyDescent="0.25">
      <c r="B851" s="177"/>
      <c r="C851" s="92" t="s">
        <v>225</v>
      </c>
      <c r="D851" s="181"/>
      <c r="E851" s="21" t="s">
        <v>101</v>
      </c>
      <c r="F851" s="59" t="s">
        <v>153</v>
      </c>
      <c r="G851" s="56">
        <v>1000</v>
      </c>
      <c r="H851" s="56">
        <v>0</v>
      </c>
      <c r="I851" s="55">
        <f t="shared" si="16"/>
        <v>0</v>
      </c>
      <c r="J851" s="5"/>
      <c r="K851" s="3"/>
      <c r="M851"/>
    </row>
    <row r="852" spans="2:13" x14ac:dyDescent="0.25">
      <c r="B852" s="177"/>
      <c r="C852" s="92"/>
      <c r="D852" s="91">
        <v>463</v>
      </c>
      <c r="E852" s="21"/>
      <c r="F852" s="91" t="s">
        <v>134</v>
      </c>
      <c r="G852" s="55">
        <f>G853</f>
        <v>213000</v>
      </c>
      <c r="H852" s="55">
        <f>H853</f>
        <v>131275.03</v>
      </c>
      <c r="I852" s="55">
        <f t="shared" si="16"/>
        <v>61.631469483568075</v>
      </c>
      <c r="J852" s="4"/>
      <c r="K852" s="3"/>
      <c r="M852"/>
    </row>
    <row r="853" spans="2:13" x14ac:dyDescent="0.25">
      <c r="B853" s="177"/>
      <c r="C853" s="92" t="s">
        <v>225</v>
      </c>
      <c r="D853" s="59"/>
      <c r="E853" s="21" t="s">
        <v>135</v>
      </c>
      <c r="F853" s="59" t="s">
        <v>134</v>
      </c>
      <c r="G853" s="56">
        <v>213000</v>
      </c>
      <c r="H853" s="56">
        <v>131275.03</v>
      </c>
      <c r="I853" s="55">
        <f t="shared" si="16"/>
        <v>61.631469483568075</v>
      </c>
      <c r="J853" s="5"/>
      <c r="K853" s="3"/>
      <c r="M853"/>
    </row>
    <row r="854" spans="2:13" ht="15.75" thickBot="1" x14ac:dyDescent="0.3">
      <c r="B854" s="178"/>
      <c r="C854" s="93"/>
      <c r="D854" s="94"/>
      <c r="E854" s="72"/>
      <c r="F854" s="95" t="s">
        <v>229</v>
      </c>
      <c r="G854" s="64">
        <f>G829+G837+G842+G846+G849+G852+G835</f>
        <v>650560</v>
      </c>
      <c r="H854" s="64">
        <f>H829+H837+H842+H846+H849+H852+H835</f>
        <v>337574.1</v>
      </c>
      <c r="I854" s="55">
        <f t="shared" si="16"/>
        <v>51.889771888834225</v>
      </c>
      <c r="J854" s="4"/>
      <c r="K854" s="3"/>
      <c r="M854"/>
    </row>
    <row r="855" spans="2:13" x14ac:dyDescent="0.25">
      <c r="B855" s="11"/>
      <c r="C855" s="1"/>
      <c r="D855" s="11"/>
      <c r="E855" s="12"/>
      <c r="F855" s="61"/>
      <c r="G855" s="4"/>
      <c r="H855" s="4"/>
      <c r="I855" s="4"/>
      <c r="J855" s="4"/>
      <c r="K855" s="4"/>
      <c r="L855" s="4"/>
    </row>
    <row r="856" spans="2:13" x14ac:dyDescent="0.25">
      <c r="B856" s="11"/>
      <c r="C856" s="1"/>
      <c r="D856" s="11"/>
      <c r="E856" s="12"/>
      <c r="F856" s="61"/>
      <c r="G856" s="4"/>
      <c r="H856" s="4"/>
      <c r="I856" s="4"/>
      <c r="J856" s="4"/>
      <c r="K856" s="4"/>
      <c r="L856" s="4"/>
    </row>
    <row r="857" spans="2:13" x14ac:dyDescent="0.25">
      <c r="B857" s="11"/>
      <c r="C857" s="1"/>
      <c r="D857" s="11"/>
      <c r="E857" s="12"/>
      <c r="F857" s="61"/>
      <c r="G857" s="4"/>
      <c r="H857" s="4"/>
      <c r="I857" s="4"/>
      <c r="J857" s="4"/>
      <c r="K857" s="4"/>
      <c r="L857" s="4"/>
    </row>
    <row r="858" spans="2:13" x14ac:dyDescent="0.25">
      <c r="B858" s="11"/>
      <c r="C858" s="1"/>
      <c r="D858" s="11"/>
      <c r="E858" s="12"/>
      <c r="F858" s="61"/>
      <c r="G858" s="4"/>
      <c r="H858" s="4"/>
      <c r="I858" s="4"/>
      <c r="J858" s="4"/>
      <c r="K858" s="4"/>
      <c r="L858" s="4"/>
    </row>
    <row r="859" spans="2:13" x14ac:dyDescent="0.25">
      <c r="B859" s="11"/>
      <c r="C859" s="1"/>
      <c r="D859" s="11"/>
      <c r="E859" s="12"/>
      <c r="F859" s="61"/>
      <c r="G859" s="4"/>
      <c r="H859" s="4"/>
      <c r="I859" s="4"/>
      <c r="J859" s="4"/>
      <c r="K859" s="4"/>
      <c r="L859" s="4"/>
    </row>
    <row r="860" spans="2:13" x14ac:dyDescent="0.25">
      <c r="B860" s="11"/>
      <c r="C860" s="1"/>
      <c r="D860" s="11"/>
      <c r="E860" s="12"/>
      <c r="F860" s="61"/>
      <c r="G860" s="4"/>
      <c r="H860" s="4"/>
      <c r="I860" s="4"/>
      <c r="J860" s="4"/>
      <c r="K860" s="4"/>
      <c r="L860" s="4"/>
    </row>
    <row r="861" spans="2:13" x14ac:dyDescent="0.25">
      <c r="B861" s="11"/>
      <c r="C861" s="1"/>
      <c r="D861" s="11"/>
      <c r="E861" s="12"/>
      <c r="F861" s="61"/>
      <c r="G861" s="4"/>
      <c r="H861" s="4"/>
      <c r="I861" s="4"/>
      <c r="J861" s="4"/>
      <c r="K861" s="4"/>
      <c r="L861" s="4"/>
    </row>
    <row r="862" spans="2:13" x14ac:dyDescent="0.25">
      <c r="B862" s="11"/>
      <c r="C862" s="1"/>
      <c r="D862" s="11"/>
      <c r="E862" s="12"/>
      <c r="F862" s="61"/>
      <c r="G862" s="4"/>
      <c r="H862" s="4"/>
      <c r="I862" s="4"/>
      <c r="J862" s="4"/>
      <c r="K862" s="4"/>
      <c r="L862" s="4"/>
    </row>
    <row r="863" spans="2:13" x14ac:dyDescent="0.25">
      <c r="B863" s="11"/>
      <c r="C863" s="1"/>
      <c r="D863" s="11"/>
      <c r="E863" s="12"/>
      <c r="F863" s="61"/>
      <c r="G863" s="4"/>
      <c r="H863" s="4"/>
      <c r="I863" s="4"/>
      <c r="J863" s="4"/>
      <c r="K863" s="4"/>
      <c r="L863" s="4"/>
    </row>
    <row r="864" spans="2:13" x14ac:dyDescent="0.25">
      <c r="B864" s="11"/>
      <c r="C864" s="1"/>
      <c r="D864" s="11"/>
      <c r="E864" s="12"/>
      <c r="F864" s="61"/>
      <c r="G864" s="4"/>
      <c r="H864" s="4"/>
      <c r="I864" s="4"/>
      <c r="J864" s="4"/>
      <c r="K864" s="4"/>
      <c r="L864" s="4"/>
    </row>
    <row r="865" spans="2:13" x14ac:dyDescent="0.25">
      <c r="B865" s="11"/>
      <c r="C865" s="1"/>
      <c r="D865" s="11"/>
      <c r="E865" s="12"/>
      <c r="F865" s="61"/>
      <c r="G865" s="4"/>
      <c r="H865" s="4"/>
      <c r="I865" s="4"/>
      <c r="J865" s="4"/>
      <c r="K865" s="4"/>
      <c r="L865" s="4"/>
    </row>
    <row r="866" spans="2:13" x14ac:dyDescent="0.25">
      <c r="B866" s="11"/>
      <c r="C866" s="1"/>
      <c r="D866" s="11"/>
      <c r="E866" s="12"/>
      <c r="F866" s="61"/>
      <c r="G866" s="4"/>
      <c r="H866" s="4"/>
      <c r="I866" s="4"/>
      <c r="J866" s="4"/>
      <c r="K866" s="4"/>
      <c r="L866" s="4"/>
    </row>
    <row r="867" spans="2:13" x14ac:dyDescent="0.25">
      <c r="B867" s="11"/>
      <c r="C867" s="1"/>
      <c r="D867" s="11"/>
      <c r="E867" s="12"/>
      <c r="F867" s="61"/>
      <c r="G867" s="4"/>
      <c r="H867" s="4"/>
      <c r="I867" s="4"/>
      <c r="J867" s="4"/>
      <c r="K867" s="4"/>
      <c r="L867" s="4"/>
    </row>
    <row r="868" spans="2:13" x14ac:dyDescent="0.25">
      <c r="B868" s="11"/>
      <c r="C868" s="1"/>
      <c r="D868" s="11"/>
      <c r="E868" s="12"/>
      <c r="F868" s="61"/>
      <c r="G868" s="4"/>
      <c r="H868" s="4"/>
      <c r="I868" s="4"/>
      <c r="J868" s="4"/>
      <c r="K868" s="4"/>
      <c r="L868" s="4"/>
    </row>
    <row r="869" spans="2:13" x14ac:dyDescent="0.25">
      <c r="B869" s="11"/>
      <c r="C869" s="1"/>
      <c r="D869" s="11"/>
      <c r="E869" s="12"/>
      <c r="F869" s="61"/>
      <c r="G869" s="4"/>
      <c r="H869" s="4"/>
      <c r="I869" s="4"/>
      <c r="J869" s="4"/>
      <c r="K869" s="4"/>
      <c r="L869" s="4"/>
    </row>
    <row r="870" spans="2:13" x14ac:dyDescent="0.25">
      <c r="B870" s="11"/>
      <c r="C870" s="1"/>
      <c r="D870" s="11"/>
      <c r="E870" s="12"/>
      <c r="F870" s="61"/>
      <c r="G870" s="4"/>
      <c r="H870" s="4"/>
      <c r="I870" s="4"/>
      <c r="J870" s="4"/>
      <c r="K870" s="4"/>
      <c r="L870" s="4"/>
    </row>
    <row r="871" spans="2:13" x14ac:dyDescent="0.25">
      <c r="B871" s="11"/>
      <c r="C871" s="1"/>
      <c r="D871" s="11"/>
      <c r="E871" s="12"/>
      <c r="F871" s="61"/>
      <c r="G871" s="4"/>
      <c r="H871" s="4"/>
      <c r="I871" s="4"/>
      <c r="J871" s="4"/>
      <c r="K871" s="4"/>
      <c r="L871" s="4"/>
    </row>
    <row r="872" spans="2:13" x14ac:dyDescent="0.25">
      <c r="B872" s="11"/>
      <c r="C872" s="1"/>
      <c r="D872" s="11"/>
      <c r="E872" s="12"/>
      <c r="F872" s="61"/>
      <c r="G872" s="4"/>
      <c r="H872" s="4"/>
      <c r="I872" s="4"/>
      <c r="J872" s="4"/>
      <c r="K872" s="4"/>
      <c r="L872" s="4"/>
    </row>
    <row r="873" spans="2:13" x14ac:dyDescent="0.25">
      <c r="B873" s="11"/>
      <c r="C873" s="1"/>
      <c r="D873" s="11"/>
      <c r="E873" s="12"/>
      <c r="F873" s="61"/>
      <c r="G873" s="4"/>
      <c r="H873" s="4"/>
      <c r="I873" s="4"/>
      <c r="J873" s="4"/>
      <c r="K873" s="4"/>
      <c r="L873" s="4"/>
    </row>
    <row r="874" spans="2:13" ht="18.75" x14ac:dyDescent="0.3">
      <c r="B874" s="11"/>
      <c r="C874" s="182" t="s">
        <v>230</v>
      </c>
      <c r="D874" s="183"/>
      <c r="E874" s="183"/>
      <c r="F874" s="183"/>
    </row>
    <row r="875" spans="2:13" ht="19.5" thickBot="1" x14ac:dyDescent="0.35">
      <c r="B875" s="11"/>
      <c r="C875" s="68"/>
      <c r="D875" s="116"/>
      <c r="E875" s="116"/>
      <c r="F875" s="116"/>
    </row>
    <row r="876" spans="2:13" ht="15" customHeight="1" x14ac:dyDescent="0.25">
      <c r="B876" s="14" t="s">
        <v>143</v>
      </c>
      <c r="C876" s="70" t="s">
        <v>162</v>
      </c>
      <c r="D876" s="44" t="s">
        <v>1</v>
      </c>
      <c r="E876" s="70" t="s">
        <v>1</v>
      </c>
      <c r="F876" s="69" t="s">
        <v>3</v>
      </c>
      <c r="G876" s="174" t="s">
        <v>296</v>
      </c>
      <c r="H876" s="174" t="s">
        <v>322</v>
      </c>
      <c r="I876" s="174" t="s">
        <v>321</v>
      </c>
      <c r="J876" s="158"/>
      <c r="K876" s="3"/>
      <c r="M876"/>
    </row>
    <row r="877" spans="2:13" ht="23.25" customHeight="1" thickBot="1" x14ac:dyDescent="0.3">
      <c r="B877" s="114" t="s">
        <v>2</v>
      </c>
      <c r="C877" s="101" t="s">
        <v>2</v>
      </c>
      <c r="D877" s="100" t="s">
        <v>2</v>
      </c>
      <c r="E877" s="101" t="s">
        <v>2</v>
      </c>
      <c r="F877" s="102" t="s">
        <v>185</v>
      </c>
      <c r="G877" s="175"/>
      <c r="H877" s="175"/>
      <c r="I877" s="175"/>
      <c r="J877" s="158"/>
      <c r="K877" s="3"/>
      <c r="M877"/>
    </row>
    <row r="878" spans="2:13" x14ac:dyDescent="0.25">
      <c r="B878" s="106" t="s">
        <v>263</v>
      </c>
      <c r="C878" s="28"/>
      <c r="D878" s="107"/>
      <c r="E878" s="28"/>
      <c r="F878" s="29"/>
      <c r="G878" s="108"/>
      <c r="H878" s="108"/>
      <c r="I878" s="108"/>
      <c r="K878" s="3"/>
      <c r="M878"/>
    </row>
    <row r="879" spans="2:13" x14ac:dyDescent="0.25">
      <c r="B879" s="190"/>
      <c r="C879" s="28"/>
      <c r="D879" s="54">
        <v>411</v>
      </c>
      <c r="E879" s="28"/>
      <c r="F879" s="54" t="s">
        <v>44</v>
      </c>
      <c r="G879" s="55">
        <f>G880+G881+G882+G883+G884</f>
        <v>42100</v>
      </c>
      <c r="H879" s="55">
        <f>H880+H881+H882+H883+H884</f>
        <v>19107.759999999998</v>
      </c>
      <c r="I879" s="55">
        <f>H879/G879%</f>
        <v>45.38660332541567</v>
      </c>
      <c r="J879" s="4"/>
      <c r="K879" s="3"/>
      <c r="M879"/>
    </row>
    <row r="880" spans="2:13" x14ac:dyDescent="0.25">
      <c r="B880" s="177"/>
      <c r="C880" s="76" t="s">
        <v>146</v>
      </c>
      <c r="D880" s="179"/>
      <c r="E880" s="28" t="s">
        <v>45</v>
      </c>
      <c r="F880" s="29" t="s">
        <v>46</v>
      </c>
      <c r="G880" s="56">
        <v>33000</v>
      </c>
      <c r="H880" s="56">
        <v>19107.759999999998</v>
      </c>
      <c r="I880" s="55">
        <f t="shared" ref="I880:I901" si="17">H880/G880%</f>
        <v>57.902303030303024</v>
      </c>
      <c r="J880" s="5"/>
      <c r="K880" s="3"/>
      <c r="M880"/>
    </row>
    <row r="881" spans="2:13" x14ac:dyDescent="0.25">
      <c r="B881" s="177"/>
      <c r="C881" s="76" t="s">
        <v>146</v>
      </c>
      <c r="D881" s="180"/>
      <c r="E881" s="28" t="s">
        <v>47</v>
      </c>
      <c r="F881" s="29" t="s">
        <v>48</v>
      </c>
      <c r="G881" s="56">
        <v>2400</v>
      </c>
      <c r="H881" s="56">
        <v>0</v>
      </c>
      <c r="I881" s="55">
        <f t="shared" si="17"/>
        <v>0</v>
      </c>
      <c r="J881" s="5"/>
      <c r="K881" s="3"/>
      <c r="M881"/>
    </row>
    <row r="882" spans="2:13" x14ac:dyDescent="0.25">
      <c r="B882" s="177"/>
      <c r="C882" s="76" t="s">
        <v>146</v>
      </c>
      <c r="D882" s="180"/>
      <c r="E882" s="28" t="s">
        <v>49</v>
      </c>
      <c r="F882" s="29" t="s">
        <v>50</v>
      </c>
      <c r="G882" s="56">
        <v>5100</v>
      </c>
      <c r="H882" s="56">
        <v>0</v>
      </c>
      <c r="I882" s="55">
        <f t="shared" si="17"/>
        <v>0</v>
      </c>
      <c r="J882" s="5"/>
      <c r="K882" s="3"/>
      <c r="M882"/>
    </row>
    <row r="883" spans="2:13" x14ac:dyDescent="0.25">
      <c r="B883" s="177"/>
      <c r="C883" s="76" t="s">
        <v>146</v>
      </c>
      <c r="D883" s="180"/>
      <c r="E883" s="28" t="s">
        <v>51</v>
      </c>
      <c r="F883" s="29" t="s">
        <v>52</v>
      </c>
      <c r="G883" s="56">
        <v>1400</v>
      </c>
      <c r="H883" s="56">
        <v>0</v>
      </c>
      <c r="I883" s="55">
        <f t="shared" si="17"/>
        <v>0</v>
      </c>
      <c r="J883" s="5"/>
      <c r="K883" s="3"/>
      <c r="M883"/>
    </row>
    <row r="884" spans="2:13" x14ac:dyDescent="0.25">
      <c r="B884" s="177"/>
      <c r="C884" s="76" t="s">
        <v>146</v>
      </c>
      <c r="D884" s="181"/>
      <c r="E884" s="28" t="s">
        <v>53</v>
      </c>
      <c r="F884" s="29" t="s">
        <v>54</v>
      </c>
      <c r="G884" s="56">
        <v>200</v>
      </c>
      <c r="H884" s="56">
        <v>0</v>
      </c>
      <c r="I884" s="55">
        <f t="shared" si="17"/>
        <v>0</v>
      </c>
      <c r="J884" s="5"/>
      <c r="K884" s="3"/>
      <c r="M884"/>
    </row>
    <row r="885" spans="2:13" x14ac:dyDescent="0.25">
      <c r="B885" s="177"/>
      <c r="C885" s="76"/>
      <c r="D885" s="79">
        <v>412</v>
      </c>
      <c r="E885" s="62"/>
      <c r="F885" s="54" t="s">
        <v>55</v>
      </c>
      <c r="G885" s="80">
        <f>G886</f>
        <v>109</v>
      </c>
      <c r="H885" s="80">
        <f>H886</f>
        <v>108</v>
      </c>
      <c r="I885" s="55">
        <f t="shared" si="17"/>
        <v>99.082568807339442</v>
      </c>
      <c r="J885" s="160"/>
      <c r="K885" s="3"/>
      <c r="M885"/>
    </row>
    <row r="886" spans="2:13" x14ac:dyDescent="0.25">
      <c r="B886" s="177"/>
      <c r="C886" s="76" t="s">
        <v>276</v>
      </c>
      <c r="D886" s="79"/>
      <c r="E886" s="81" t="s">
        <v>300</v>
      </c>
      <c r="F886" s="35" t="s">
        <v>301</v>
      </c>
      <c r="G886" s="56">
        <v>109</v>
      </c>
      <c r="H886" s="56">
        <v>108</v>
      </c>
      <c r="I886" s="55">
        <f t="shared" si="17"/>
        <v>99.082568807339442</v>
      </c>
      <c r="J886" s="5"/>
      <c r="K886" s="3"/>
      <c r="M886"/>
    </row>
    <row r="887" spans="2:13" x14ac:dyDescent="0.25">
      <c r="B887" s="177"/>
      <c r="C887" s="76"/>
      <c r="D887" s="54">
        <v>413</v>
      </c>
      <c r="E887" s="28"/>
      <c r="F887" s="54" t="s">
        <v>58</v>
      </c>
      <c r="G887" s="55">
        <f>G888+G889</f>
        <v>1300</v>
      </c>
      <c r="H887" s="55">
        <f>H888+H889</f>
        <v>950.17</v>
      </c>
      <c r="I887" s="55">
        <f t="shared" si="17"/>
        <v>73.09</v>
      </c>
      <c r="J887" s="4"/>
      <c r="K887" s="3"/>
      <c r="M887"/>
    </row>
    <row r="888" spans="2:13" x14ac:dyDescent="0.25">
      <c r="B888" s="177"/>
      <c r="C888" s="76" t="s">
        <v>146</v>
      </c>
      <c r="D888" s="179"/>
      <c r="E888" s="28" t="s">
        <v>59</v>
      </c>
      <c r="F888" s="29" t="s">
        <v>60</v>
      </c>
      <c r="G888" s="56">
        <v>300</v>
      </c>
      <c r="H888" s="56">
        <v>120.17</v>
      </c>
      <c r="I888" s="55">
        <f t="shared" si="17"/>
        <v>40.056666666666665</v>
      </c>
      <c r="J888" s="5"/>
      <c r="K888" s="3"/>
      <c r="M888"/>
    </row>
    <row r="889" spans="2:13" x14ac:dyDescent="0.25">
      <c r="B889" s="177"/>
      <c r="C889" s="76" t="s">
        <v>272</v>
      </c>
      <c r="D889" s="181"/>
      <c r="E889" s="28" t="s">
        <v>65</v>
      </c>
      <c r="F889" s="29" t="s">
        <v>147</v>
      </c>
      <c r="G889" s="56">
        <v>1000</v>
      </c>
      <c r="H889" s="56">
        <v>830</v>
      </c>
      <c r="I889" s="55">
        <f t="shared" si="17"/>
        <v>83</v>
      </c>
      <c r="J889" s="5"/>
      <c r="K889" s="3"/>
      <c r="M889"/>
    </row>
    <row r="890" spans="2:13" x14ac:dyDescent="0.25">
      <c r="B890" s="177"/>
      <c r="C890" s="76"/>
      <c r="D890" s="54">
        <v>414</v>
      </c>
      <c r="E890" s="28"/>
      <c r="F890" s="54" t="s">
        <v>67</v>
      </c>
      <c r="G890" s="55">
        <f>G891+G892+G893</f>
        <v>1600</v>
      </c>
      <c r="H890" s="55">
        <f>H891+H892+H893</f>
        <v>899.27</v>
      </c>
      <c r="I890" s="55">
        <f t="shared" si="17"/>
        <v>56.204374999999999</v>
      </c>
      <c r="J890" s="4"/>
      <c r="K890" s="3"/>
      <c r="M890"/>
    </row>
    <row r="891" spans="2:13" x14ac:dyDescent="0.25">
      <c r="B891" s="177"/>
      <c r="C891" s="76" t="s">
        <v>146</v>
      </c>
      <c r="D891" s="179"/>
      <c r="E891" s="28" t="s">
        <v>68</v>
      </c>
      <c r="F891" s="29" t="s">
        <v>69</v>
      </c>
      <c r="G891" s="56">
        <v>700</v>
      </c>
      <c r="H891" s="56">
        <v>620</v>
      </c>
      <c r="I891" s="55">
        <f t="shared" si="17"/>
        <v>88.571428571428569</v>
      </c>
      <c r="J891" s="5"/>
      <c r="K891" s="3"/>
      <c r="M891"/>
    </row>
    <row r="892" spans="2:13" x14ac:dyDescent="0.25">
      <c r="B892" s="177"/>
      <c r="C892" s="76" t="s">
        <v>146</v>
      </c>
      <c r="D892" s="180"/>
      <c r="E892" s="28" t="s">
        <v>70</v>
      </c>
      <c r="F892" s="29" t="s">
        <v>71</v>
      </c>
      <c r="G892" s="56">
        <v>500</v>
      </c>
      <c r="H892" s="56">
        <v>22.83</v>
      </c>
      <c r="I892" s="55">
        <f t="shared" si="17"/>
        <v>4.5659999999999998</v>
      </c>
      <c r="J892" s="5"/>
      <c r="K892" s="3"/>
      <c r="M892"/>
    </row>
    <row r="893" spans="2:13" x14ac:dyDescent="0.25">
      <c r="B893" s="177"/>
      <c r="C893" s="76" t="s">
        <v>273</v>
      </c>
      <c r="D893" s="181"/>
      <c r="E893" s="28" t="s">
        <v>72</v>
      </c>
      <c r="F893" s="29" t="s">
        <v>187</v>
      </c>
      <c r="G893" s="56">
        <v>400</v>
      </c>
      <c r="H893" s="56">
        <v>256.44</v>
      </c>
      <c r="I893" s="55">
        <f t="shared" si="17"/>
        <v>64.11</v>
      </c>
      <c r="J893" s="5"/>
      <c r="K893" s="3"/>
      <c r="M893"/>
    </row>
    <row r="894" spans="2:13" x14ac:dyDescent="0.25">
      <c r="B894" s="177"/>
      <c r="C894" s="92"/>
      <c r="D894" s="91">
        <v>415</v>
      </c>
      <c r="E894" s="21"/>
      <c r="F894" s="91" t="s">
        <v>84</v>
      </c>
      <c r="G894" s="55">
        <f>G895</f>
        <v>200</v>
      </c>
      <c r="H894" s="55">
        <f>H895</f>
        <v>0</v>
      </c>
      <c r="I894" s="55">
        <f t="shared" si="17"/>
        <v>0</v>
      </c>
      <c r="J894" s="4"/>
      <c r="K894" s="3"/>
      <c r="M894"/>
    </row>
    <row r="895" spans="2:13" x14ac:dyDescent="0.25">
      <c r="B895" s="177"/>
      <c r="C895" s="92" t="s">
        <v>146</v>
      </c>
      <c r="D895" s="91"/>
      <c r="E895" s="21" t="s">
        <v>87</v>
      </c>
      <c r="F895" s="59" t="s">
        <v>151</v>
      </c>
      <c r="G895" s="56">
        <v>200</v>
      </c>
      <c r="H895" s="56">
        <v>0</v>
      </c>
      <c r="I895" s="55">
        <f t="shared" si="17"/>
        <v>0</v>
      </c>
      <c r="J895" s="5"/>
      <c r="K895" s="3"/>
      <c r="M895"/>
    </row>
    <row r="896" spans="2:13" x14ac:dyDescent="0.25">
      <c r="B896" s="177"/>
      <c r="C896" s="92"/>
      <c r="D896" s="91">
        <v>419</v>
      </c>
      <c r="E896" s="21"/>
      <c r="F896" s="91" t="s">
        <v>95</v>
      </c>
      <c r="G896" s="55">
        <f>G898+G897</f>
        <v>19300</v>
      </c>
      <c r="H896" s="55">
        <f>H898+H897</f>
        <v>7126.1</v>
      </c>
      <c r="I896" s="55">
        <f t="shared" si="17"/>
        <v>36.92279792746114</v>
      </c>
      <c r="J896" s="4"/>
      <c r="K896" s="3"/>
      <c r="M896"/>
    </row>
    <row r="897" spans="2:13" x14ac:dyDescent="0.25">
      <c r="B897" s="177"/>
      <c r="C897" s="92" t="s">
        <v>146</v>
      </c>
      <c r="D897" s="91"/>
      <c r="E897" s="21" t="s">
        <v>264</v>
      </c>
      <c r="F897" s="83" t="s">
        <v>265</v>
      </c>
      <c r="G897" s="57">
        <v>18300</v>
      </c>
      <c r="H897" s="57">
        <v>7126.1</v>
      </c>
      <c r="I897" s="55">
        <f t="shared" si="17"/>
        <v>38.940437158469948</v>
      </c>
      <c r="J897" s="127"/>
      <c r="K897" s="3"/>
      <c r="M897"/>
    </row>
    <row r="898" spans="2:13" x14ac:dyDescent="0.25">
      <c r="B898" s="177"/>
      <c r="C898" s="92" t="s">
        <v>146</v>
      </c>
      <c r="D898" s="91"/>
      <c r="E898" s="21" t="s">
        <v>101</v>
      </c>
      <c r="F898" s="59" t="s">
        <v>153</v>
      </c>
      <c r="G898" s="56">
        <v>1000</v>
      </c>
      <c r="H898" s="56">
        <v>0</v>
      </c>
      <c r="I898" s="55">
        <f t="shared" si="17"/>
        <v>0</v>
      </c>
      <c r="J898" s="5"/>
      <c r="K898" s="3"/>
      <c r="M898"/>
    </row>
    <row r="899" spans="2:13" x14ac:dyDescent="0.25">
      <c r="B899" s="177"/>
      <c r="C899" s="92"/>
      <c r="D899" s="91">
        <v>463</v>
      </c>
      <c r="E899" s="21"/>
      <c r="F899" s="91" t="s">
        <v>134</v>
      </c>
      <c r="G899" s="55">
        <f>G900</f>
        <v>29000</v>
      </c>
      <c r="H899" s="55">
        <f>H900</f>
        <v>14349.51</v>
      </c>
      <c r="I899" s="55">
        <f t="shared" si="17"/>
        <v>49.481068965517245</v>
      </c>
      <c r="J899" s="4"/>
      <c r="K899" s="3"/>
      <c r="M899"/>
    </row>
    <row r="900" spans="2:13" x14ac:dyDescent="0.25">
      <c r="B900" s="177"/>
      <c r="C900" s="92" t="s">
        <v>146</v>
      </c>
      <c r="D900" s="91"/>
      <c r="E900" s="21" t="s">
        <v>135</v>
      </c>
      <c r="F900" s="59" t="s">
        <v>134</v>
      </c>
      <c r="G900" s="56">
        <v>29000</v>
      </c>
      <c r="H900" s="56">
        <v>14349.51</v>
      </c>
      <c r="I900" s="55">
        <f t="shared" si="17"/>
        <v>49.481068965517245</v>
      </c>
      <c r="J900" s="5"/>
      <c r="K900" s="3"/>
      <c r="M900"/>
    </row>
    <row r="901" spans="2:13" ht="15.75" thickBot="1" x14ac:dyDescent="0.3">
      <c r="B901" s="178"/>
      <c r="C901" s="93"/>
      <c r="D901" s="94"/>
      <c r="E901" s="72"/>
      <c r="F901" s="95" t="s">
        <v>160</v>
      </c>
      <c r="G901" s="64">
        <f>G879+G887+G890+G899+G896+G894+G885</f>
        <v>93609</v>
      </c>
      <c r="H901" s="64">
        <f>H879+H887+H890+H899+H896+H894+H885</f>
        <v>42540.81</v>
      </c>
      <c r="I901" s="55">
        <f t="shared" si="17"/>
        <v>45.445213601256285</v>
      </c>
      <c r="J901" s="4"/>
      <c r="K901" s="3"/>
      <c r="M901"/>
    </row>
    <row r="902" spans="2:13" x14ac:dyDescent="0.25">
      <c r="B902" s="1"/>
      <c r="C902" s="53"/>
      <c r="D902" s="11"/>
      <c r="E902" s="12"/>
      <c r="F902" s="61"/>
      <c r="G902" s="4"/>
      <c r="H902" s="4"/>
      <c r="I902" s="4"/>
      <c r="J902" s="4"/>
      <c r="K902" s="4"/>
      <c r="L902" s="4"/>
    </row>
    <row r="903" spans="2:13" x14ac:dyDescent="0.25">
      <c r="B903" s="1"/>
      <c r="C903" s="53"/>
      <c r="D903" s="11"/>
      <c r="E903" s="12"/>
      <c r="F903" s="61"/>
      <c r="G903" s="4"/>
      <c r="H903" s="4"/>
      <c r="I903" s="4"/>
      <c r="J903" s="4"/>
      <c r="K903" s="4"/>
      <c r="L903" s="4"/>
    </row>
    <row r="904" spans="2:13" x14ac:dyDescent="0.25">
      <c r="B904" s="1"/>
      <c r="C904" s="53"/>
      <c r="D904" s="11"/>
      <c r="E904" s="12"/>
      <c r="F904" s="61"/>
      <c r="G904" s="4"/>
      <c r="H904" s="4"/>
      <c r="I904" s="4"/>
      <c r="J904" s="4"/>
      <c r="K904" s="4"/>
      <c r="L904" s="4"/>
    </row>
    <row r="905" spans="2:13" x14ac:dyDescent="0.25">
      <c r="B905" s="1"/>
      <c r="C905" s="53"/>
      <c r="D905" s="11"/>
      <c r="E905" s="12"/>
      <c r="F905" s="61"/>
      <c r="G905" s="4"/>
      <c r="H905" s="4"/>
      <c r="I905" s="4"/>
      <c r="J905" s="4"/>
      <c r="K905" s="4"/>
      <c r="L905" s="4"/>
    </row>
    <row r="906" spans="2:13" x14ac:dyDescent="0.25">
      <c r="B906" s="1"/>
      <c r="C906" s="53"/>
      <c r="D906" s="11"/>
      <c r="E906" s="12"/>
      <c r="F906" s="61"/>
      <c r="G906" s="4"/>
      <c r="H906" s="4"/>
      <c r="I906" s="4"/>
      <c r="J906" s="4"/>
      <c r="K906" s="4"/>
      <c r="L906" s="4"/>
    </row>
    <row r="907" spans="2:13" x14ac:dyDescent="0.25">
      <c r="B907" s="1"/>
      <c r="C907" s="53"/>
      <c r="D907" s="11"/>
      <c r="E907" s="12"/>
      <c r="F907" s="61"/>
      <c r="G907" s="4"/>
      <c r="H907" s="4"/>
      <c r="I907" s="4"/>
      <c r="J907" s="4"/>
      <c r="K907" s="4"/>
      <c r="L907" s="4"/>
    </row>
    <row r="908" spans="2:13" x14ac:dyDescent="0.25">
      <c r="B908" s="1"/>
      <c r="C908" s="53"/>
      <c r="D908" s="11"/>
      <c r="E908" s="12"/>
      <c r="F908" s="61"/>
      <c r="G908" s="4"/>
      <c r="H908" s="4"/>
      <c r="I908" s="4"/>
      <c r="J908" s="4"/>
      <c r="K908" s="4"/>
      <c r="L908" s="4"/>
    </row>
    <row r="909" spans="2:13" x14ac:dyDescent="0.25">
      <c r="B909" s="1"/>
      <c r="C909" s="53"/>
      <c r="D909" s="11"/>
      <c r="E909" s="12"/>
      <c r="F909" s="61"/>
      <c r="G909" s="4"/>
      <c r="H909" s="4"/>
      <c r="I909" s="4"/>
      <c r="J909" s="4"/>
      <c r="K909" s="4"/>
      <c r="L909" s="4"/>
    </row>
    <row r="910" spans="2:13" x14ac:dyDescent="0.25">
      <c r="B910" s="1"/>
      <c r="C910" s="53"/>
      <c r="D910" s="11"/>
      <c r="E910" s="12"/>
      <c r="F910" s="61"/>
      <c r="G910" s="4"/>
      <c r="H910" s="4"/>
      <c r="I910" s="4"/>
      <c r="J910" s="4"/>
      <c r="K910" s="4"/>
      <c r="L910" s="4"/>
    </row>
    <row r="911" spans="2:13" x14ac:dyDescent="0.25">
      <c r="B911" s="1"/>
      <c r="C911" s="53"/>
      <c r="D911" s="11"/>
      <c r="E911" s="12"/>
      <c r="F911" s="61"/>
      <c r="G911" s="4"/>
      <c r="H911" s="4"/>
      <c r="I911" s="4"/>
      <c r="J911" s="4"/>
      <c r="K911" s="4"/>
      <c r="L911" s="4"/>
    </row>
    <row r="912" spans="2:13" x14ac:dyDescent="0.25">
      <c r="B912" s="1"/>
      <c r="C912" s="53"/>
      <c r="D912" s="11"/>
      <c r="E912" s="12"/>
      <c r="F912" s="61"/>
      <c r="G912" s="4"/>
      <c r="H912" s="4"/>
      <c r="I912" s="4"/>
      <c r="J912" s="4"/>
      <c r="K912" s="4"/>
      <c r="L912" s="4"/>
    </row>
    <row r="913" spans="2:13" x14ac:dyDescent="0.25">
      <c r="B913" s="1"/>
      <c r="C913" s="53"/>
      <c r="D913" s="11"/>
      <c r="E913" s="12"/>
      <c r="F913" s="61"/>
      <c r="G913" s="4"/>
      <c r="H913" s="4"/>
      <c r="I913" s="4"/>
      <c r="J913" s="4"/>
      <c r="K913" s="4"/>
      <c r="L913" s="4"/>
    </row>
    <row r="914" spans="2:13" x14ac:dyDescent="0.25">
      <c r="B914" s="1"/>
      <c r="C914" s="53"/>
      <c r="D914" s="11"/>
      <c r="E914" s="12"/>
      <c r="F914" s="61"/>
      <c r="G914" s="4"/>
      <c r="H914" s="4"/>
      <c r="I914" s="4"/>
      <c r="J914" s="4"/>
      <c r="K914" s="4"/>
      <c r="L914" s="4"/>
    </row>
    <row r="915" spans="2:13" x14ac:dyDescent="0.25">
      <c r="B915" s="1"/>
      <c r="C915" s="53"/>
      <c r="D915" s="11"/>
      <c r="E915" s="12"/>
      <c r="F915" s="61"/>
      <c r="G915" s="4"/>
      <c r="H915" s="4"/>
      <c r="I915" s="4"/>
      <c r="J915" s="4"/>
      <c r="K915" s="4"/>
      <c r="L915" s="4"/>
    </row>
    <row r="916" spans="2:13" x14ac:dyDescent="0.25">
      <c r="B916" s="1"/>
      <c r="C916" s="53"/>
      <c r="D916" s="11"/>
      <c r="E916" s="12"/>
      <c r="F916" s="61"/>
      <c r="G916" s="4"/>
      <c r="H916" s="4"/>
      <c r="I916" s="4"/>
      <c r="J916" s="4"/>
      <c r="K916" s="4"/>
      <c r="L916" s="4"/>
    </row>
    <row r="917" spans="2:13" x14ac:dyDescent="0.25">
      <c r="B917" s="1"/>
      <c r="C917" s="53"/>
      <c r="D917" s="11"/>
      <c r="E917" s="12"/>
      <c r="F917" s="61"/>
      <c r="G917" s="4"/>
      <c r="H917" s="4"/>
      <c r="I917" s="4"/>
      <c r="J917" s="4"/>
      <c r="K917" s="4"/>
      <c r="L917" s="4"/>
    </row>
    <row r="918" spans="2:13" x14ac:dyDescent="0.25">
      <c r="B918" s="1"/>
      <c r="C918" s="53"/>
      <c r="D918" s="11"/>
      <c r="E918" s="12"/>
      <c r="F918" s="61"/>
      <c r="G918" s="4"/>
      <c r="H918" s="4"/>
      <c r="I918" s="4"/>
      <c r="J918" s="4"/>
      <c r="K918" s="4"/>
      <c r="L918" s="4"/>
    </row>
    <row r="919" spans="2:13" x14ac:dyDescent="0.25">
      <c r="B919" s="1"/>
      <c r="C919" s="53"/>
      <c r="D919" s="11"/>
      <c r="E919" s="12"/>
      <c r="F919" s="61"/>
      <c r="G919" s="4"/>
      <c r="H919" s="4"/>
      <c r="I919" s="4"/>
      <c r="J919" s="4"/>
      <c r="K919" s="4"/>
      <c r="L919" s="4"/>
    </row>
    <row r="920" spans="2:13" x14ac:dyDescent="0.25">
      <c r="B920" s="1"/>
      <c r="C920" s="53"/>
      <c r="D920" s="11"/>
      <c r="E920" s="12"/>
      <c r="F920" s="61"/>
      <c r="G920" s="4"/>
      <c r="H920" s="4"/>
      <c r="I920" s="4"/>
      <c r="J920" s="4"/>
      <c r="K920" s="4"/>
      <c r="L920" s="4"/>
    </row>
    <row r="921" spans="2:13" x14ac:dyDescent="0.25">
      <c r="B921" s="1"/>
      <c r="C921" s="53"/>
      <c r="D921" s="11"/>
      <c r="E921" s="12"/>
      <c r="F921" s="61"/>
      <c r="G921" s="4"/>
      <c r="H921" s="4"/>
      <c r="I921" s="4"/>
      <c r="J921" s="4"/>
      <c r="K921" s="4"/>
      <c r="L921" s="4"/>
    </row>
    <row r="922" spans="2:13" x14ac:dyDescent="0.25">
      <c r="B922" s="1"/>
      <c r="C922" s="53"/>
      <c r="D922" s="11"/>
      <c r="E922" s="12"/>
      <c r="F922" s="61"/>
      <c r="G922" s="4"/>
      <c r="H922" s="4"/>
      <c r="I922" s="4"/>
      <c r="J922" s="4"/>
      <c r="K922" s="4"/>
      <c r="L922" s="4"/>
    </row>
    <row r="923" spans="2:13" x14ac:dyDescent="0.25">
      <c r="B923" s="1"/>
      <c r="C923" s="53"/>
      <c r="D923" s="11"/>
      <c r="E923" s="12"/>
      <c r="F923" s="61"/>
      <c r="G923" s="4"/>
      <c r="H923" s="4"/>
      <c r="I923" s="4"/>
      <c r="J923" s="4"/>
      <c r="K923" s="4"/>
      <c r="L923" s="4"/>
    </row>
    <row r="924" spans="2:13" x14ac:dyDescent="0.25">
      <c r="B924" s="1"/>
      <c r="C924" s="53"/>
      <c r="D924" s="11"/>
      <c r="E924" s="12"/>
      <c r="F924" s="61"/>
      <c r="G924" s="4"/>
      <c r="H924" s="4"/>
      <c r="I924" s="4"/>
      <c r="J924" s="4"/>
      <c r="K924" s="4"/>
      <c r="L924" s="4"/>
    </row>
    <row r="925" spans="2:13" ht="14.25" customHeight="1" x14ac:dyDescent="0.3">
      <c r="B925" s="11"/>
      <c r="C925" s="182" t="s">
        <v>261</v>
      </c>
      <c r="D925" s="183"/>
      <c r="E925" s="183"/>
      <c r="F925" s="183"/>
    </row>
    <row r="926" spans="2:13" ht="14.25" customHeight="1" thickBot="1" x14ac:dyDescent="0.35">
      <c r="B926" s="11"/>
      <c r="C926" s="68"/>
      <c r="D926" s="116"/>
      <c r="E926" s="116"/>
      <c r="F926" s="116"/>
    </row>
    <row r="927" spans="2:13" ht="14.25" customHeight="1" x14ac:dyDescent="0.25">
      <c r="B927" s="14" t="s">
        <v>143</v>
      </c>
      <c r="C927" s="70" t="s">
        <v>162</v>
      </c>
      <c r="D927" s="44" t="s">
        <v>1</v>
      </c>
      <c r="E927" s="70" t="s">
        <v>1</v>
      </c>
      <c r="F927" s="69" t="s">
        <v>3</v>
      </c>
      <c r="G927" s="174" t="s">
        <v>296</v>
      </c>
      <c r="H927" s="174" t="s">
        <v>322</v>
      </c>
      <c r="I927" s="174" t="s">
        <v>321</v>
      </c>
      <c r="J927" s="158"/>
      <c r="K927" s="3"/>
      <c r="M927"/>
    </row>
    <row r="928" spans="2:13" ht="20.25" customHeight="1" thickBot="1" x14ac:dyDescent="0.3">
      <c r="B928" s="114" t="s">
        <v>2</v>
      </c>
      <c r="C928" s="101" t="s">
        <v>2</v>
      </c>
      <c r="D928" s="100" t="s">
        <v>2</v>
      </c>
      <c r="E928" s="101" t="s">
        <v>2</v>
      </c>
      <c r="F928" s="102" t="s">
        <v>185</v>
      </c>
      <c r="G928" s="175"/>
      <c r="H928" s="175"/>
      <c r="I928" s="175"/>
      <c r="J928" s="158"/>
      <c r="K928" s="3"/>
      <c r="M928"/>
    </row>
    <row r="929" spans="2:13" x14ac:dyDescent="0.25">
      <c r="B929" s="28"/>
      <c r="C929" s="28"/>
      <c r="D929" s="28"/>
      <c r="E929" s="28"/>
      <c r="F929" s="29"/>
      <c r="G929" s="154"/>
      <c r="H929" s="154"/>
      <c r="I929" s="154"/>
      <c r="J929" s="158"/>
      <c r="K929" s="3"/>
      <c r="M929"/>
    </row>
    <row r="930" spans="2:13" x14ac:dyDescent="0.25">
      <c r="B930" s="107" t="s">
        <v>266</v>
      </c>
      <c r="C930" s="28"/>
      <c r="D930" s="107"/>
      <c r="E930" s="28"/>
      <c r="F930" s="29"/>
      <c r="G930" s="155"/>
      <c r="H930" s="155"/>
      <c r="I930" s="155"/>
      <c r="K930" s="3"/>
      <c r="M930"/>
    </row>
    <row r="931" spans="2:13" x14ac:dyDescent="0.25">
      <c r="B931" s="176"/>
      <c r="C931" s="21"/>
      <c r="D931" s="91">
        <v>411</v>
      </c>
      <c r="E931" s="21"/>
      <c r="F931" s="91" t="s">
        <v>44</v>
      </c>
      <c r="G931" s="109">
        <f>G932+G933+G934+G935+G936</f>
        <v>48860</v>
      </c>
      <c r="H931" s="109">
        <f>H932+H933+H934+H935+H936</f>
        <v>23093.82</v>
      </c>
      <c r="I931" s="109">
        <f>H931/G931%</f>
        <v>47.265288579615223</v>
      </c>
      <c r="J931" s="4"/>
      <c r="K931" s="3"/>
      <c r="M931"/>
    </row>
    <row r="932" spans="2:13" x14ac:dyDescent="0.25">
      <c r="B932" s="177"/>
      <c r="C932" s="76" t="s">
        <v>146</v>
      </c>
      <c r="D932" s="179"/>
      <c r="E932" s="28" t="s">
        <v>45</v>
      </c>
      <c r="F932" s="29" t="s">
        <v>46</v>
      </c>
      <c r="G932" s="56">
        <v>42000</v>
      </c>
      <c r="H932" s="56">
        <v>23088.46</v>
      </c>
      <c r="I932" s="109">
        <f t="shared" ref="I932:I950" si="18">H932/G932%</f>
        <v>54.972523809523807</v>
      </c>
      <c r="J932" s="5"/>
      <c r="K932" s="3"/>
      <c r="M932"/>
    </row>
    <row r="933" spans="2:13" x14ac:dyDescent="0.25">
      <c r="B933" s="177"/>
      <c r="C933" s="76" t="s">
        <v>146</v>
      </c>
      <c r="D933" s="180"/>
      <c r="E933" s="28" t="s">
        <v>47</v>
      </c>
      <c r="F933" s="29" t="s">
        <v>48</v>
      </c>
      <c r="G933" s="56">
        <v>500</v>
      </c>
      <c r="H933" s="56">
        <v>0</v>
      </c>
      <c r="I933" s="109">
        <f t="shared" si="18"/>
        <v>0</v>
      </c>
      <c r="J933" s="5"/>
      <c r="K933" s="3"/>
      <c r="M933"/>
    </row>
    <row r="934" spans="2:13" x14ac:dyDescent="0.25">
      <c r="B934" s="177"/>
      <c r="C934" s="76" t="s">
        <v>146</v>
      </c>
      <c r="D934" s="180"/>
      <c r="E934" s="28" t="s">
        <v>49</v>
      </c>
      <c r="F934" s="29" t="s">
        <v>50</v>
      </c>
      <c r="G934" s="56">
        <v>4500</v>
      </c>
      <c r="H934" s="56">
        <v>0</v>
      </c>
      <c r="I934" s="109">
        <f t="shared" si="18"/>
        <v>0</v>
      </c>
      <c r="J934" s="5"/>
      <c r="K934" s="3"/>
      <c r="M934"/>
    </row>
    <row r="935" spans="2:13" x14ac:dyDescent="0.25">
      <c r="B935" s="177"/>
      <c r="C935" s="76" t="s">
        <v>146</v>
      </c>
      <c r="D935" s="180"/>
      <c r="E935" s="28" t="s">
        <v>51</v>
      </c>
      <c r="F935" s="29" t="s">
        <v>52</v>
      </c>
      <c r="G935" s="56">
        <v>1800</v>
      </c>
      <c r="H935" s="56">
        <v>5.36</v>
      </c>
      <c r="I935" s="109">
        <f t="shared" si="18"/>
        <v>0.29777777777777781</v>
      </c>
      <c r="J935" s="5"/>
      <c r="K935" s="3"/>
      <c r="M935"/>
    </row>
    <row r="936" spans="2:13" x14ac:dyDescent="0.25">
      <c r="B936" s="177"/>
      <c r="C936" s="76" t="s">
        <v>146</v>
      </c>
      <c r="D936" s="181"/>
      <c r="E936" s="28" t="s">
        <v>53</v>
      </c>
      <c r="F936" s="29" t="s">
        <v>54</v>
      </c>
      <c r="G936" s="56">
        <v>60</v>
      </c>
      <c r="H936" s="56">
        <v>0</v>
      </c>
      <c r="I936" s="109">
        <f t="shared" si="18"/>
        <v>0</v>
      </c>
      <c r="J936" s="5"/>
      <c r="K936" s="3"/>
      <c r="M936"/>
    </row>
    <row r="937" spans="2:13" x14ac:dyDescent="0.25">
      <c r="B937" s="177"/>
      <c r="C937" s="76"/>
      <c r="D937" s="54">
        <v>413</v>
      </c>
      <c r="E937" s="28"/>
      <c r="F937" s="54" t="s">
        <v>58</v>
      </c>
      <c r="G937" s="120">
        <f>G938+G939</f>
        <v>600</v>
      </c>
      <c r="H937" s="120">
        <f>H938+H939</f>
        <v>50</v>
      </c>
      <c r="I937" s="109">
        <f t="shared" si="18"/>
        <v>8.3333333333333339</v>
      </c>
      <c r="J937" s="165"/>
      <c r="K937" s="3"/>
      <c r="M937"/>
    </row>
    <row r="938" spans="2:13" x14ac:dyDescent="0.25">
      <c r="B938" s="177"/>
      <c r="C938" s="76" t="s">
        <v>146</v>
      </c>
      <c r="D938" s="179"/>
      <c r="E938" s="28" t="s">
        <v>59</v>
      </c>
      <c r="F938" s="29" t="s">
        <v>60</v>
      </c>
      <c r="G938" s="56">
        <v>300</v>
      </c>
      <c r="H938" s="56">
        <v>0</v>
      </c>
      <c r="I938" s="109">
        <f t="shared" si="18"/>
        <v>0</v>
      </c>
      <c r="J938" s="5"/>
      <c r="K938" s="3"/>
      <c r="M938"/>
    </row>
    <row r="939" spans="2:13" x14ac:dyDescent="0.25">
      <c r="B939" s="177"/>
      <c r="C939" s="76" t="s">
        <v>272</v>
      </c>
      <c r="D939" s="181"/>
      <c r="E939" s="28" t="s">
        <v>65</v>
      </c>
      <c r="F939" s="29" t="s">
        <v>147</v>
      </c>
      <c r="G939" s="56">
        <v>300</v>
      </c>
      <c r="H939" s="56">
        <v>50</v>
      </c>
      <c r="I939" s="109">
        <f t="shared" si="18"/>
        <v>16.666666666666668</v>
      </c>
      <c r="J939" s="5"/>
      <c r="K939" s="3"/>
      <c r="M939"/>
    </row>
    <row r="940" spans="2:13" x14ac:dyDescent="0.25">
      <c r="B940" s="177"/>
      <c r="C940" s="76"/>
      <c r="D940" s="54">
        <v>414</v>
      </c>
      <c r="E940" s="28"/>
      <c r="F940" s="54" t="s">
        <v>67</v>
      </c>
      <c r="G940" s="55">
        <f>G941+G942+G943</f>
        <v>1300</v>
      </c>
      <c r="H940" s="55">
        <f>H941+H942+H943</f>
        <v>106</v>
      </c>
      <c r="I940" s="109">
        <f t="shared" si="18"/>
        <v>8.1538461538461533</v>
      </c>
      <c r="J940" s="4"/>
      <c r="K940" s="3"/>
      <c r="M940"/>
    </row>
    <row r="941" spans="2:13" x14ac:dyDescent="0.25">
      <c r="B941" s="177"/>
      <c r="C941" s="76" t="s">
        <v>146</v>
      </c>
      <c r="D941" s="179"/>
      <c r="E941" s="28" t="s">
        <v>68</v>
      </c>
      <c r="F941" s="29" t="s">
        <v>69</v>
      </c>
      <c r="G941" s="56">
        <v>400</v>
      </c>
      <c r="H941" s="56">
        <v>106</v>
      </c>
      <c r="I941" s="109">
        <f t="shared" si="18"/>
        <v>26.5</v>
      </c>
      <c r="J941" s="5"/>
      <c r="K941" s="3"/>
      <c r="M941"/>
    </row>
    <row r="942" spans="2:13" x14ac:dyDescent="0.25">
      <c r="B942" s="177"/>
      <c r="C942" s="76" t="s">
        <v>146</v>
      </c>
      <c r="D942" s="180"/>
      <c r="E942" s="28" t="s">
        <v>70</v>
      </c>
      <c r="F942" s="29" t="s">
        <v>71</v>
      </c>
      <c r="G942" s="56">
        <v>500</v>
      </c>
      <c r="H942" s="56">
        <v>0</v>
      </c>
      <c r="I942" s="109">
        <f t="shared" si="18"/>
        <v>0</v>
      </c>
      <c r="J942" s="5"/>
      <c r="K942" s="3"/>
      <c r="M942"/>
    </row>
    <row r="943" spans="2:13" x14ac:dyDescent="0.25">
      <c r="B943" s="177"/>
      <c r="C943" s="76" t="s">
        <v>273</v>
      </c>
      <c r="D943" s="180"/>
      <c r="E943" s="28" t="s">
        <v>72</v>
      </c>
      <c r="F943" s="29" t="s">
        <v>187</v>
      </c>
      <c r="G943" s="56">
        <v>400</v>
      </c>
      <c r="H943" s="56">
        <v>0</v>
      </c>
      <c r="I943" s="109">
        <f t="shared" si="18"/>
        <v>0</v>
      </c>
      <c r="J943" s="5"/>
      <c r="K943" s="3"/>
      <c r="M943"/>
    </row>
    <row r="944" spans="2:13" x14ac:dyDescent="0.25">
      <c r="B944" s="177"/>
      <c r="C944" s="92"/>
      <c r="D944" s="91">
        <v>415</v>
      </c>
      <c r="E944" s="21"/>
      <c r="F944" s="91" t="s">
        <v>84</v>
      </c>
      <c r="G944" s="80">
        <f>G945</f>
        <v>100</v>
      </c>
      <c r="H944" s="80">
        <f>H945</f>
        <v>0</v>
      </c>
      <c r="I944" s="109">
        <f t="shared" si="18"/>
        <v>0</v>
      </c>
      <c r="J944" s="160"/>
      <c r="K944" s="3"/>
      <c r="M944"/>
    </row>
    <row r="945" spans="2:13" x14ac:dyDescent="0.25">
      <c r="B945" s="177"/>
      <c r="C945" s="92" t="s">
        <v>146</v>
      </c>
      <c r="D945" s="91"/>
      <c r="E945" s="21" t="s">
        <v>87</v>
      </c>
      <c r="F945" s="59" t="s">
        <v>151</v>
      </c>
      <c r="G945" s="56">
        <v>100</v>
      </c>
      <c r="H945" s="56">
        <v>0</v>
      </c>
      <c r="I945" s="109">
        <f t="shared" si="18"/>
        <v>0</v>
      </c>
      <c r="J945" s="5"/>
      <c r="K945" s="3"/>
      <c r="M945"/>
    </row>
    <row r="946" spans="2:13" x14ac:dyDescent="0.25">
      <c r="B946" s="177"/>
      <c r="C946" s="92"/>
      <c r="D946" s="91">
        <v>419</v>
      </c>
      <c r="E946" s="21"/>
      <c r="F946" s="91" t="s">
        <v>95</v>
      </c>
      <c r="G946" s="55">
        <f>G947</f>
        <v>1300</v>
      </c>
      <c r="H946" s="55">
        <f>H947</f>
        <v>1275</v>
      </c>
      <c r="I946" s="109">
        <f t="shared" si="18"/>
        <v>98.07692307692308</v>
      </c>
      <c r="J946" s="4"/>
      <c r="K946" s="3"/>
      <c r="M946"/>
    </row>
    <row r="947" spans="2:13" x14ac:dyDescent="0.25">
      <c r="B947" s="177"/>
      <c r="C947" s="76" t="s">
        <v>146</v>
      </c>
      <c r="D947" s="54"/>
      <c r="E947" s="28" t="s">
        <v>101</v>
      </c>
      <c r="F947" s="35" t="s">
        <v>153</v>
      </c>
      <c r="G947" s="57">
        <v>1300</v>
      </c>
      <c r="H947" s="57">
        <v>1275</v>
      </c>
      <c r="I947" s="109">
        <f t="shared" si="18"/>
        <v>98.07692307692308</v>
      </c>
      <c r="J947" s="127"/>
      <c r="K947" s="3"/>
      <c r="M947"/>
    </row>
    <row r="948" spans="2:13" x14ac:dyDescent="0.25">
      <c r="B948" s="177"/>
      <c r="C948" s="92"/>
      <c r="D948" s="91">
        <v>463</v>
      </c>
      <c r="E948" s="21"/>
      <c r="F948" s="91" t="s">
        <v>134</v>
      </c>
      <c r="G948" s="80">
        <f>G949</f>
        <v>8300</v>
      </c>
      <c r="H948" s="80">
        <f>H949</f>
        <v>4619.03</v>
      </c>
      <c r="I948" s="109">
        <f t="shared" si="18"/>
        <v>55.650963855421686</v>
      </c>
      <c r="J948" s="160"/>
      <c r="K948" s="3"/>
      <c r="M948"/>
    </row>
    <row r="949" spans="2:13" x14ac:dyDescent="0.25">
      <c r="B949" s="177"/>
      <c r="C949" s="92" t="s">
        <v>146</v>
      </c>
      <c r="D949" s="91"/>
      <c r="E949" s="21" t="s">
        <v>135</v>
      </c>
      <c r="F949" s="59" t="s">
        <v>134</v>
      </c>
      <c r="G949" s="57">
        <v>8300</v>
      </c>
      <c r="H949" s="57">
        <v>4619.03</v>
      </c>
      <c r="I949" s="109">
        <f t="shared" si="18"/>
        <v>55.650963855421686</v>
      </c>
      <c r="J949" s="127"/>
      <c r="K949" s="3"/>
      <c r="M949"/>
    </row>
    <row r="950" spans="2:13" ht="15.75" thickBot="1" x14ac:dyDescent="0.3">
      <c r="B950" s="178"/>
      <c r="C950" s="72"/>
      <c r="D950" s="94"/>
      <c r="E950" s="72"/>
      <c r="F950" s="95" t="s">
        <v>160</v>
      </c>
      <c r="G950" s="129">
        <f>G931+G937+G940+G946+G944+G948</f>
        <v>60460</v>
      </c>
      <c r="H950" s="129">
        <f>H931+H937+H940+H946+H944+H948</f>
        <v>29143.85</v>
      </c>
      <c r="I950" s="109">
        <f t="shared" si="18"/>
        <v>48.203522990406874</v>
      </c>
      <c r="J950" s="4"/>
      <c r="K950" s="3"/>
      <c r="M950"/>
    </row>
    <row r="951" spans="2:13" ht="15.75" thickBot="1" x14ac:dyDescent="0.3">
      <c r="B951" s="1"/>
      <c r="C951" s="12"/>
      <c r="D951" s="11"/>
      <c r="E951" s="12"/>
      <c r="F951" s="61"/>
      <c r="G951" s="4"/>
      <c r="H951" s="4"/>
      <c r="I951" s="4"/>
      <c r="J951" s="4"/>
      <c r="K951" s="4"/>
      <c r="L951" s="4"/>
    </row>
    <row r="952" spans="2:13" ht="15.75" thickBot="1" x14ac:dyDescent="0.3">
      <c r="B952" s="171"/>
      <c r="C952" s="172"/>
      <c r="D952" s="172"/>
      <c r="E952" s="198"/>
      <c r="F952" s="130" t="s">
        <v>235</v>
      </c>
      <c r="G952" s="131">
        <f>G206+G251+G284+G309+G348+G596+G706+G801+G854+G901+G557+G411+G442+G497+G646+G750+G950</f>
        <v>9812116.1899999995</v>
      </c>
      <c r="H952" s="131">
        <f>H206+H251+H284+H309+H348+H596+H706+H801+H854+H901+H557+H411+H442+H497+H646+H750+H950</f>
        <v>4964808.92</v>
      </c>
      <c r="I952" s="131">
        <f>H952/G952%</f>
        <v>50.598757942347603</v>
      </c>
      <c r="J952" s="4"/>
      <c r="K952" s="3"/>
      <c r="M952"/>
    </row>
    <row r="953" spans="2:13" x14ac:dyDescent="0.25">
      <c r="B953" s="11"/>
      <c r="C953" s="12"/>
      <c r="D953" s="12"/>
      <c r="E953" s="12"/>
      <c r="F953" s="43"/>
      <c r="G953" s="4"/>
      <c r="H953" s="4"/>
      <c r="I953" s="4"/>
      <c r="J953" s="4"/>
      <c r="K953" s="3"/>
      <c r="M953"/>
    </row>
    <row r="954" spans="2:13" x14ac:dyDescent="0.25">
      <c r="B954" s="11"/>
      <c r="C954" s="12"/>
      <c r="D954" s="12"/>
      <c r="E954" s="12"/>
      <c r="F954" s="43"/>
      <c r="G954" s="4"/>
      <c r="H954" s="4"/>
      <c r="I954" s="4"/>
      <c r="J954" s="4"/>
      <c r="K954" s="3"/>
      <c r="M954"/>
    </row>
    <row r="955" spans="2:13" x14ac:dyDescent="0.25">
      <c r="B955" s="1"/>
      <c r="C955" s="53"/>
      <c r="D955" s="11"/>
      <c r="E955" s="12"/>
      <c r="F955" s="61"/>
      <c r="G955" s="4"/>
      <c r="H955" s="4"/>
      <c r="I955" s="4"/>
      <c r="J955" s="4"/>
      <c r="K955" s="4"/>
      <c r="L955" s="4"/>
    </row>
    <row r="956" spans="2:13" x14ac:dyDescent="0.25">
      <c r="B956" s="1"/>
      <c r="C956" s="53"/>
      <c r="D956" s="11"/>
      <c r="E956" s="12"/>
      <c r="F956" s="61"/>
      <c r="G956" s="4"/>
      <c r="H956" s="4"/>
      <c r="I956" s="4"/>
      <c r="J956" s="4"/>
      <c r="K956" s="4"/>
      <c r="L956" s="4"/>
    </row>
    <row r="957" spans="2:13" x14ac:dyDescent="0.25">
      <c r="B957" s="1"/>
      <c r="C957" s="53"/>
      <c r="D957" s="11"/>
      <c r="E957" s="12"/>
      <c r="F957" s="61"/>
      <c r="G957" s="4"/>
      <c r="H957" s="4"/>
      <c r="I957" s="4"/>
      <c r="J957" s="4"/>
      <c r="K957" s="4"/>
      <c r="L957" s="4"/>
    </row>
    <row r="958" spans="2:13" x14ac:dyDescent="0.25">
      <c r="B958" s="1"/>
      <c r="C958" s="53"/>
      <c r="D958" s="11"/>
      <c r="E958" s="12"/>
      <c r="F958" s="61"/>
      <c r="G958" s="4"/>
      <c r="H958" s="4"/>
      <c r="I958" s="4"/>
      <c r="J958" s="4"/>
      <c r="K958" s="4"/>
      <c r="L958" s="4"/>
    </row>
    <row r="959" spans="2:13" x14ac:dyDescent="0.25">
      <c r="B959" s="1"/>
      <c r="C959" s="53"/>
      <c r="D959" s="11"/>
      <c r="E959" s="12"/>
      <c r="F959" s="61"/>
      <c r="G959" s="4"/>
      <c r="H959" s="4"/>
      <c r="I959" s="4"/>
      <c r="J959" s="4"/>
      <c r="K959" s="4"/>
      <c r="L959" s="4"/>
    </row>
    <row r="960" spans="2:13" x14ac:dyDescent="0.25">
      <c r="B960" s="1"/>
      <c r="C960" s="53"/>
      <c r="D960" s="11"/>
      <c r="E960" s="12"/>
      <c r="F960" s="61"/>
      <c r="G960" s="4"/>
      <c r="H960" s="4" t="s">
        <v>324</v>
      </c>
      <c r="I960" s="4"/>
      <c r="J960" s="4"/>
      <c r="K960" s="4"/>
      <c r="L960" s="4"/>
    </row>
    <row r="961" spans="2:12" x14ac:dyDescent="0.25">
      <c r="B961" s="1"/>
      <c r="C961" s="53"/>
      <c r="D961" s="11"/>
      <c r="E961" s="12"/>
      <c r="F961" s="61"/>
      <c r="G961" s="4"/>
      <c r="H961" s="4"/>
      <c r="I961" s="4"/>
      <c r="J961" s="4"/>
      <c r="K961" s="4"/>
      <c r="L961" s="4"/>
    </row>
    <row r="962" spans="2:12" x14ac:dyDescent="0.25">
      <c r="B962" s="1"/>
      <c r="C962" s="53"/>
      <c r="D962" s="11"/>
      <c r="E962" s="12"/>
      <c r="F962" s="61"/>
      <c r="G962" s="4"/>
      <c r="H962" s="4"/>
      <c r="I962" s="4"/>
      <c r="J962" s="4"/>
      <c r="K962" s="4"/>
      <c r="L962" s="4"/>
    </row>
    <row r="963" spans="2:12" x14ac:dyDescent="0.25">
      <c r="B963" s="1"/>
      <c r="C963" s="53"/>
      <c r="D963" s="11"/>
      <c r="E963" s="12"/>
      <c r="F963" s="61"/>
      <c r="G963" s="4"/>
      <c r="H963" s="4"/>
      <c r="I963" s="4"/>
      <c r="J963" s="4"/>
      <c r="K963" s="4"/>
      <c r="L963" s="4"/>
    </row>
    <row r="964" spans="2:12" x14ac:dyDescent="0.25">
      <c r="B964" s="1"/>
      <c r="C964" s="53"/>
      <c r="D964" s="11"/>
      <c r="E964" s="12"/>
      <c r="F964" s="61"/>
      <c r="G964" s="4"/>
      <c r="H964" s="4"/>
      <c r="I964" s="4"/>
      <c r="J964" s="4"/>
      <c r="K964" s="4"/>
      <c r="L964" s="4"/>
    </row>
    <row r="965" spans="2:12" x14ac:dyDescent="0.25">
      <c r="B965" s="1"/>
      <c r="C965" s="53"/>
      <c r="D965" s="11"/>
      <c r="E965" s="12"/>
      <c r="F965" s="61"/>
      <c r="G965" s="4"/>
      <c r="H965" s="4"/>
      <c r="I965" s="4"/>
      <c r="J965" s="4"/>
      <c r="K965" s="4"/>
      <c r="L965" s="4"/>
    </row>
    <row r="966" spans="2:12" x14ac:dyDescent="0.25">
      <c r="B966" s="1"/>
      <c r="C966" s="53"/>
      <c r="D966" s="11"/>
      <c r="E966" s="12"/>
      <c r="F966" s="61"/>
      <c r="G966" s="4"/>
      <c r="H966" s="4"/>
      <c r="I966" s="4"/>
      <c r="J966" s="4"/>
      <c r="K966" s="4"/>
      <c r="L966" s="4"/>
    </row>
    <row r="967" spans="2:12" x14ac:dyDescent="0.25">
      <c r="B967" s="1"/>
      <c r="C967" s="53"/>
      <c r="D967" s="11"/>
      <c r="E967" s="12"/>
      <c r="F967" s="61"/>
      <c r="G967" s="4"/>
      <c r="H967" s="4"/>
      <c r="I967" s="4"/>
      <c r="J967" s="4"/>
      <c r="K967" s="4"/>
      <c r="L967" s="4"/>
    </row>
    <row r="968" spans="2:12" x14ac:dyDescent="0.25">
      <c r="B968" s="1"/>
      <c r="C968" s="53"/>
      <c r="D968" s="11"/>
      <c r="E968" s="12"/>
      <c r="F968" s="61"/>
      <c r="G968" s="4"/>
      <c r="H968" s="4"/>
      <c r="I968" s="4"/>
      <c r="J968" s="4"/>
      <c r="K968" s="4"/>
      <c r="L968" s="4"/>
    </row>
    <row r="969" spans="2:12" x14ac:dyDescent="0.25">
      <c r="B969" s="1"/>
      <c r="C969" s="53"/>
      <c r="D969" s="11"/>
      <c r="E969" s="12"/>
      <c r="F969" s="61"/>
      <c r="G969" s="4"/>
      <c r="H969" s="4"/>
      <c r="I969" s="4"/>
      <c r="J969" s="4"/>
      <c r="K969" s="4"/>
      <c r="L969" s="4"/>
    </row>
    <row r="970" spans="2:12" x14ac:dyDescent="0.25">
      <c r="B970" s="1"/>
      <c r="C970" s="53"/>
      <c r="D970" s="11"/>
      <c r="E970" s="12"/>
      <c r="F970" s="61"/>
      <c r="G970" s="4"/>
      <c r="H970" s="4"/>
      <c r="I970" s="4"/>
      <c r="J970" s="4"/>
      <c r="K970" s="4"/>
      <c r="L970" s="4"/>
    </row>
    <row r="971" spans="2:12" x14ac:dyDescent="0.25">
      <c r="B971" s="1"/>
      <c r="C971" s="53"/>
      <c r="D971" s="11"/>
      <c r="E971" s="12"/>
      <c r="F971" s="61"/>
      <c r="G971" s="4"/>
      <c r="H971" s="4"/>
      <c r="I971" s="4"/>
      <c r="J971" s="4"/>
      <c r="K971" s="4"/>
      <c r="L971" s="4"/>
    </row>
    <row r="972" spans="2:12" x14ac:dyDescent="0.25">
      <c r="B972" s="1"/>
      <c r="C972" s="53"/>
      <c r="D972" s="11"/>
      <c r="E972" s="12"/>
      <c r="F972" s="61"/>
      <c r="G972" s="4"/>
      <c r="H972" s="4"/>
      <c r="I972" s="4"/>
      <c r="J972" s="4"/>
      <c r="K972" s="4"/>
      <c r="L972" s="4"/>
    </row>
    <row r="973" spans="2:12" x14ac:dyDescent="0.25">
      <c r="B973" s="1"/>
      <c r="C973" s="53"/>
      <c r="D973" s="11"/>
      <c r="E973" s="12"/>
      <c r="F973" s="61"/>
      <c r="G973" s="4"/>
      <c r="H973" s="4"/>
      <c r="I973" s="4"/>
      <c r="J973" s="4"/>
      <c r="K973" s="4"/>
      <c r="L973" s="4"/>
    </row>
    <row r="974" spans="2:12" x14ac:dyDescent="0.25">
      <c r="B974" s="1"/>
      <c r="C974" s="53"/>
      <c r="D974" s="11"/>
      <c r="E974" s="12"/>
      <c r="F974" s="61"/>
      <c r="G974" s="4"/>
      <c r="H974" s="4"/>
      <c r="I974" s="4"/>
      <c r="J974" s="4"/>
      <c r="K974" s="4"/>
      <c r="L974" s="4"/>
    </row>
    <row r="975" spans="2:12" x14ac:dyDescent="0.25">
      <c r="B975" s="1"/>
      <c r="C975" s="53"/>
      <c r="D975" s="11"/>
      <c r="E975" s="12"/>
      <c r="F975" s="61"/>
      <c r="G975" s="4"/>
      <c r="H975" s="4"/>
      <c r="I975" s="4"/>
      <c r="J975" s="4"/>
      <c r="K975" s="4"/>
      <c r="L975" s="4"/>
    </row>
    <row r="976" spans="2:12" x14ac:dyDescent="0.25">
      <c r="B976" s="1"/>
      <c r="C976" s="53"/>
      <c r="D976" s="11"/>
      <c r="E976" s="12"/>
      <c r="F976" s="61"/>
      <c r="G976" s="4"/>
      <c r="H976" s="4"/>
      <c r="I976" s="4"/>
      <c r="J976" s="4"/>
      <c r="K976" s="4"/>
      <c r="L976" s="4"/>
    </row>
    <row r="977" spans="2:13" ht="15.75" x14ac:dyDescent="0.25">
      <c r="B977" s="11"/>
      <c r="C977" s="11"/>
      <c r="D977" s="11"/>
      <c r="E977" s="12"/>
      <c r="F977" s="170" t="s">
        <v>236</v>
      </c>
      <c r="K977" s="3"/>
      <c r="M977"/>
    </row>
    <row r="978" spans="2:13" ht="15.75" x14ac:dyDescent="0.25">
      <c r="B978" s="11"/>
      <c r="C978" s="11"/>
      <c r="D978" s="11"/>
      <c r="E978" s="12"/>
      <c r="F978" s="67"/>
      <c r="K978" s="3"/>
      <c r="M978"/>
    </row>
    <row r="979" spans="2:13" ht="16.5" thickBot="1" x14ac:dyDescent="0.3">
      <c r="B979" s="11"/>
      <c r="C979" s="11"/>
      <c r="D979" s="11"/>
      <c r="E979" s="12"/>
      <c r="F979" s="67"/>
      <c r="K979" s="3"/>
      <c r="M979"/>
    </row>
    <row r="980" spans="2:13" ht="15" customHeight="1" x14ac:dyDescent="0.25">
      <c r="B980" s="14" t="s">
        <v>143</v>
      </c>
      <c r="C980" s="70" t="s">
        <v>162</v>
      </c>
      <c r="D980" s="44" t="s">
        <v>1</v>
      </c>
      <c r="E980" s="70" t="s">
        <v>1</v>
      </c>
      <c r="F980" s="69" t="s">
        <v>3</v>
      </c>
      <c r="G980" s="174" t="s">
        <v>296</v>
      </c>
      <c r="H980" s="174" t="s">
        <v>322</v>
      </c>
      <c r="I980" s="174" t="s">
        <v>321</v>
      </c>
      <c r="J980" s="158"/>
      <c r="K980" s="3"/>
      <c r="M980"/>
    </row>
    <row r="981" spans="2:13" ht="26.25" customHeight="1" thickBot="1" x14ac:dyDescent="0.3">
      <c r="B981" s="114" t="s">
        <v>2</v>
      </c>
      <c r="C981" s="101" t="s">
        <v>2</v>
      </c>
      <c r="D981" s="100" t="s">
        <v>2</v>
      </c>
      <c r="E981" s="101" t="s">
        <v>2</v>
      </c>
      <c r="F981" s="102"/>
      <c r="G981" s="175"/>
      <c r="H981" s="175"/>
      <c r="I981" s="175"/>
      <c r="J981" s="158"/>
      <c r="K981" s="3"/>
      <c r="M981"/>
    </row>
    <row r="982" spans="2:13" x14ac:dyDescent="0.25">
      <c r="B982" s="58"/>
      <c r="C982" s="132"/>
      <c r="D982" s="28"/>
      <c r="E982" s="28"/>
      <c r="F982" s="29"/>
      <c r="G982" s="118"/>
      <c r="H982" s="118"/>
      <c r="I982" s="118"/>
      <c r="J982" s="158"/>
      <c r="K982" s="3"/>
      <c r="M982"/>
    </row>
    <row r="983" spans="2:13" x14ac:dyDescent="0.25">
      <c r="B983" s="58"/>
      <c r="C983" s="133"/>
      <c r="D983" s="28"/>
      <c r="E983" s="28"/>
      <c r="F983" s="29"/>
      <c r="G983" s="108"/>
      <c r="H983" s="108"/>
      <c r="I983" s="108"/>
      <c r="K983" s="3"/>
      <c r="M983"/>
    </row>
    <row r="984" spans="2:13" x14ac:dyDescent="0.25">
      <c r="B984" s="58"/>
      <c r="C984" s="134"/>
      <c r="D984" s="21"/>
      <c r="E984" s="21"/>
      <c r="F984" s="26" t="s">
        <v>237</v>
      </c>
      <c r="G984" s="135"/>
      <c r="H984" s="135"/>
      <c r="I984" s="135"/>
      <c r="J984" s="11"/>
      <c r="K984" s="3"/>
      <c r="M984"/>
    </row>
    <row r="985" spans="2:13" x14ac:dyDescent="0.25">
      <c r="B985" s="58"/>
      <c r="C985" s="134"/>
      <c r="D985" s="21"/>
      <c r="E985" s="21"/>
      <c r="F985" s="26"/>
      <c r="G985" s="135"/>
      <c r="H985" s="135"/>
      <c r="I985" s="135"/>
      <c r="J985" s="11"/>
      <c r="K985" s="3"/>
      <c r="M985"/>
    </row>
    <row r="986" spans="2:13" x14ac:dyDescent="0.25">
      <c r="B986" s="150"/>
      <c r="C986" s="133"/>
      <c r="D986" s="54">
        <v>441</v>
      </c>
      <c r="E986" s="28"/>
      <c r="F986" s="54" t="s">
        <v>238</v>
      </c>
      <c r="G986" s="136">
        <f>G987</f>
        <v>30000</v>
      </c>
      <c r="H986" s="136">
        <f>H987</f>
        <v>0</v>
      </c>
      <c r="I986" s="136">
        <f>H986/G986%</f>
        <v>0</v>
      </c>
      <c r="J986" s="128"/>
      <c r="K986" s="3"/>
      <c r="M986"/>
    </row>
    <row r="987" spans="2:13" x14ac:dyDescent="0.25">
      <c r="B987" s="157" t="s">
        <v>206</v>
      </c>
      <c r="C987" s="138" t="s">
        <v>198</v>
      </c>
      <c r="D987" s="29"/>
      <c r="E987" s="28" t="s">
        <v>123</v>
      </c>
      <c r="F987" s="29" t="s">
        <v>245</v>
      </c>
      <c r="G987" s="137">
        <v>30000</v>
      </c>
      <c r="H987" s="137">
        <v>0</v>
      </c>
      <c r="I987" s="136">
        <f t="shared" ref="I987:I1006" si="19">H987/G987%</f>
        <v>0</v>
      </c>
      <c r="J987" s="166"/>
      <c r="K987" s="3"/>
      <c r="M987"/>
    </row>
    <row r="988" spans="2:13" x14ac:dyDescent="0.25">
      <c r="B988" s="151"/>
      <c r="C988" s="138"/>
      <c r="D988" s="29"/>
      <c r="E988" s="28"/>
      <c r="F988" s="29"/>
      <c r="G988" s="137"/>
      <c r="H988" s="137"/>
      <c r="I988" s="136"/>
      <c r="J988" s="166"/>
      <c r="K988" s="3"/>
      <c r="M988"/>
    </row>
    <row r="989" spans="2:13" x14ac:dyDescent="0.25">
      <c r="B989" s="117"/>
      <c r="C989" s="138"/>
      <c r="D989" s="54">
        <v>441</v>
      </c>
      <c r="E989" s="28"/>
      <c r="F989" s="54" t="s">
        <v>126</v>
      </c>
      <c r="G989" s="136">
        <f>G990+G991</f>
        <v>1127883.81</v>
      </c>
      <c r="H989" s="136">
        <f>H990+H991</f>
        <v>63641.26</v>
      </c>
      <c r="I989" s="136">
        <f t="shared" si="19"/>
        <v>5.6425368850715216</v>
      </c>
      <c r="J989" s="128"/>
      <c r="K989" s="3"/>
      <c r="M989"/>
    </row>
    <row r="990" spans="2:13" x14ac:dyDescent="0.25">
      <c r="B990" s="151">
        <v>13</v>
      </c>
      <c r="C990" s="138" t="s">
        <v>198</v>
      </c>
      <c r="D990" s="54"/>
      <c r="E990" s="28" t="s">
        <v>125</v>
      </c>
      <c r="F990" s="29" t="s">
        <v>239</v>
      </c>
      <c r="G990" s="137">
        <v>1107883.81</v>
      </c>
      <c r="H990" s="137">
        <v>63641.26</v>
      </c>
      <c r="I990" s="136">
        <f t="shared" si="19"/>
        <v>5.7443984130429699</v>
      </c>
      <c r="J990" s="166"/>
      <c r="K990" s="3"/>
      <c r="M990"/>
    </row>
    <row r="991" spans="2:13" x14ac:dyDescent="0.25">
      <c r="B991" s="157" t="s">
        <v>206</v>
      </c>
      <c r="C991" s="138" t="s">
        <v>198</v>
      </c>
      <c r="D991" s="54"/>
      <c r="E991" s="28" t="s">
        <v>125</v>
      </c>
      <c r="F991" s="29" t="s">
        <v>246</v>
      </c>
      <c r="G991" s="137">
        <v>20000</v>
      </c>
      <c r="H991" s="137">
        <v>0</v>
      </c>
      <c r="I991" s="136">
        <f t="shared" si="19"/>
        <v>0</v>
      </c>
      <c r="J991" s="166"/>
      <c r="K991" s="3"/>
      <c r="M991"/>
    </row>
    <row r="992" spans="2:13" x14ac:dyDescent="0.25">
      <c r="B992" s="151"/>
      <c r="C992" s="138"/>
      <c r="D992" s="54"/>
      <c r="E992" s="28"/>
      <c r="F992" s="29"/>
      <c r="G992" s="137"/>
      <c r="H992" s="137"/>
      <c r="I992" s="136"/>
      <c r="J992" s="166"/>
      <c r="K992" s="3"/>
    </row>
    <row r="993" spans="2:13" x14ac:dyDescent="0.25">
      <c r="B993" s="117"/>
      <c r="C993" s="139"/>
      <c r="D993" s="54">
        <v>441</v>
      </c>
      <c r="E993" s="28"/>
      <c r="F993" s="54" t="s">
        <v>130</v>
      </c>
      <c r="G993" s="136">
        <f>G995+G994+G996</f>
        <v>180000</v>
      </c>
      <c r="H993" s="136">
        <f>H995+H994+H996</f>
        <v>7119.2800000000007</v>
      </c>
      <c r="I993" s="136">
        <f t="shared" si="19"/>
        <v>3.9551555555555558</v>
      </c>
      <c r="J993" s="128"/>
      <c r="K993" s="3"/>
      <c r="M993"/>
    </row>
    <row r="994" spans="2:13" x14ac:dyDescent="0.25">
      <c r="B994" s="106" t="s">
        <v>145</v>
      </c>
      <c r="C994" s="138" t="s">
        <v>198</v>
      </c>
      <c r="D994" s="54"/>
      <c r="E994" s="28" t="s">
        <v>129</v>
      </c>
      <c r="F994" s="35" t="s">
        <v>307</v>
      </c>
      <c r="G994" s="140">
        <v>70000</v>
      </c>
      <c r="H994" s="140">
        <v>0</v>
      </c>
      <c r="I994" s="136">
        <f t="shared" si="19"/>
        <v>0</v>
      </c>
      <c r="J994" s="167"/>
      <c r="K994" s="3"/>
      <c r="M994"/>
    </row>
    <row r="995" spans="2:13" x14ac:dyDescent="0.25">
      <c r="B995" s="151">
        <v>13</v>
      </c>
      <c r="C995" s="138" t="s">
        <v>198</v>
      </c>
      <c r="D995" s="54"/>
      <c r="E995" s="28" t="s">
        <v>129</v>
      </c>
      <c r="F995" s="29" t="s">
        <v>130</v>
      </c>
      <c r="G995" s="137">
        <v>40000</v>
      </c>
      <c r="H995" s="137">
        <v>5125.38</v>
      </c>
      <c r="I995" s="136">
        <f t="shared" si="19"/>
        <v>12.81345</v>
      </c>
      <c r="J995" s="166"/>
      <c r="K995" s="3"/>
      <c r="M995"/>
    </row>
    <row r="996" spans="2:13" ht="26.25" x14ac:dyDescent="0.25">
      <c r="B996" s="157" t="s">
        <v>145</v>
      </c>
      <c r="C996" s="138" t="s">
        <v>198</v>
      </c>
      <c r="D996" s="54"/>
      <c r="E996" s="28" t="s">
        <v>129</v>
      </c>
      <c r="F996" s="156" t="s">
        <v>318</v>
      </c>
      <c r="G996" s="137">
        <v>70000</v>
      </c>
      <c r="H996" s="137">
        <v>1993.9</v>
      </c>
      <c r="I996" s="136">
        <f t="shared" si="19"/>
        <v>2.8484285714285718</v>
      </c>
      <c r="J996" s="166"/>
      <c r="K996" s="3"/>
      <c r="M996"/>
    </row>
    <row r="997" spans="2:13" x14ac:dyDescent="0.25">
      <c r="B997" s="151"/>
      <c r="C997" s="138"/>
      <c r="D997" s="54"/>
      <c r="E997" s="28"/>
      <c r="F997" s="29"/>
      <c r="G997" s="137"/>
      <c r="H997" s="137"/>
      <c r="I997" s="136"/>
      <c r="J997" s="166"/>
      <c r="K997" s="3"/>
      <c r="M997"/>
    </row>
    <row r="998" spans="2:13" x14ac:dyDescent="0.25">
      <c r="B998" s="106"/>
      <c r="C998" s="141"/>
      <c r="D998" s="54">
        <v>441</v>
      </c>
      <c r="E998" s="28"/>
      <c r="F998" s="54" t="s">
        <v>128</v>
      </c>
      <c r="G998" s="136">
        <f>G999+G1000+G1001</f>
        <v>130000</v>
      </c>
      <c r="H998" s="136">
        <f>H999+H1000+H1001</f>
        <v>34948.67</v>
      </c>
      <c r="I998" s="136">
        <f t="shared" si="19"/>
        <v>26.883592307692307</v>
      </c>
      <c r="J998" s="128"/>
      <c r="K998" s="3"/>
      <c r="M998"/>
    </row>
    <row r="999" spans="2:13" x14ac:dyDescent="0.25">
      <c r="B999" s="106" t="s">
        <v>145</v>
      </c>
      <c r="C999" s="138" t="s">
        <v>198</v>
      </c>
      <c r="D999" s="54"/>
      <c r="E999" s="28" t="s">
        <v>127</v>
      </c>
      <c r="F999" s="29" t="s">
        <v>128</v>
      </c>
      <c r="G999" s="137">
        <v>60000</v>
      </c>
      <c r="H999" s="137">
        <v>13996.39</v>
      </c>
      <c r="I999" s="136">
        <f t="shared" si="19"/>
        <v>23.327316666666665</v>
      </c>
      <c r="J999" s="166"/>
      <c r="K999" s="3"/>
      <c r="M999"/>
    </row>
    <row r="1000" spans="2:13" x14ac:dyDescent="0.25">
      <c r="B1000" s="106" t="s">
        <v>145</v>
      </c>
      <c r="C1000" s="138" t="s">
        <v>198</v>
      </c>
      <c r="D1000" s="54"/>
      <c r="E1000" s="28" t="s">
        <v>127</v>
      </c>
      <c r="F1000" s="29" t="s">
        <v>240</v>
      </c>
      <c r="G1000" s="137">
        <v>60000</v>
      </c>
      <c r="H1000" s="137">
        <v>20952.28</v>
      </c>
      <c r="I1000" s="136">
        <f t="shared" si="19"/>
        <v>34.920466666666663</v>
      </c>
      <c r="J1000" s="166"/>
      <c r="K1000" s="3"/>
      <c r="M1000"/>
    </row>
    <row r="1001" spans="2:13" x14ac:dyDescent="0.25">
      <c r="B1001" s="106" t="s">
        <v>180</v>
      </c>
      <c r="C1001" s="142" t="s">
        <v>198</v>
      </c>
      <c r="D1001" s="82"/>
      <c r="E1001" s="143" t="s">
        <v>127</v>
      </c>
      <c r="F1001" s="144" t="s">
        <v>303</v>
      </c>
      <c r="G1001" s="145">
        <v>10000</v>
      </c>
      <c r="H1001" s="145">
        <v>0</v>
      </c>
      <c r="I1001" s="136">
        <f t="shared" si="19"/>
        <v>0</v>
      </c>
      <c r="J1001" s="166"/>
      <c r="K1001" s="3"/>
      <c r="M1001"/>
    </row>
    <row r="1002" spans="2:13" x14ac:dyDescent="0.25">
      <c r="B1002" s="106"/>
      <c r="C1002" s="142"/>
      <c r="D1002" s="82"/>
      <c r="E1002" s="143"/>
      <c r="F1002" s="144"/>
      <c r="G1002" s="145"/>
      <c r="H1002" s="145"/>
      <c r="I1002" s="136"/>
      <c r="J1002" s="166"/>
      <c r="K1002" s="3"/>
      <c r="M1002"/>
    </row>
    <row r="1003" spans="2:13" ht="15.75" thickBot="1" x14ac:dyDescent="0.3">
      <c r="B1003" s="152"/>
      <c r="C1003" s="153"/>
      <c r="D1003" s="86"/>
      <c r="E1003" s="63"/>
      <c r="F1003" s="40" t="s">
        <v>241</v>
      </c>
      <c r="G1003" s="146">
        <f>G989+G993+G998+G986</f>
        <v>1467883.81</v>
      </c>
      <c r="H1003" s="146">
        <f>H989+H993+H998+H986</f>
        <v>105709.21</v>
      </c>
      <c r="I1003" s="168">
        <f t="shared" si="19"/>
        <v>7.2014698493063971</v>
      </c>
      <c r="J1003" s="128"/>
      <c r="K1003" s="3"/>
      <c r="M1003"/>
    </row>
    <row r="1004" spans="2:13" x14ac:dyDescent="0.25">
      <c r="B1004" s="11"/>
      <c r="C1004" s="12"/>
      <c r="D1004" s="12"/>
      <c r="E1004" s="12"/>
      <c r="F1004" s="43"/>
      <c r="I1004" s="128"/>
      <c r="K1004" s="3"/>
      <c r="M1004"/>
    </row>
    <row r="1005" spans="2:13" ht="15.75" thickBot="1" x14ac:dyDescent="0.3">
      <c r="B1005" s="11"/>
      <c r="C1005" s="12"/>
      <c r="D1005" s="12"/>
      <c r="E1005" s="12"/>
      <c r="F1005" s="43"/>
      <c r="I1005" s="128"/>
      <c r="K1005" s="3"/>
      <c r="M1005"/>
    </row>
    <row r="1006" spans="2:13" ht="15.75" thickBot="1" x14ac:dyDescent="0.3">
      <c r="B1006" s="171"/>
      <c r="C1006" s="172"/>
      <c r="D1006" s="172"/>
      <c r="E1006" s="173"/>
      <c r="F1006" s="147" t="s">
        <v>242</v>
      </c>
      <c r="G1006" s="131">
        <f>G952+G1003</f>
        <v>11280000</v>
      </c>
      <c r="H1006" s="131">
        <f>H952+H1003</f>
        <v>5070518.13</v>
      </c>
      <c r="I1006" s="168">
        <f t="shared" si="19"/>
        <v>44.951401861702124</v>
      </c>
      <c r="J1006" s="4"/>
      <c r="K1006" s="3"/>
      <c r="M1006"/>
    </row>
    <row r="1007" spans="2:13" x14ac:dyDescent="0.25">
      <c r="B1007" s="11"/>
      <c r="C1007" s="12"/>
      <c r="D1007" s="12"/>
      <c r="E1007" s="12"/>
      <c r="F1007" s="43"/>
      <c r="G1007" s="4"/>
      <c r="H1007" s="4"/>
      <c r="I1007" s="4"/>
      <c r="J1007" s="4"/>
      <c r="K1007" s="4"/>
      <c r="L1007" s="4"/>
      <c r="M1007" s="4"/>
    </row>
    <row r="1008" spans="2:13" x14ac:dyDescent="0.25">
      <c r="B1008" s="11"/>
      <c r="C1008" s="12"/>
      <c r="D1008" s="12"/>
      <c r="E1008" s="12"/>
      <c r="F1008" s="43"/>
    </row>
    <row r="1009" spans="2:14" ht="15.75" x14ac:dyDescent="0.25">
      <c r="B1009" s="11"/>
      <c r="C1009" s="6"/>
      <c r="D1009" s="6"/>
      <c r="E1009" s="6"/>
      <c r="F1009" s="148"/>
      <c r="G1009" s="6"/>
      <c r="H1009" s="6"/>
      <c r="I1009" s="6"/>
      <c r="J1009" s="6"/>
      <c r="K1009" s="6"/>
      <c r="L1009" s="7"/>
      <c r="M1009" s="8"/>
      <c r="N1009" s="6"/>
    </row>
  </sheetData>
  <mergeCells count="172">
    <mergeCell ref="H927:H928"/>
    <mergeCell ref="H980:H981"/>
    <mergeCell ref="I10:I11"/>
    <mergeCell ref="I58:I59"/>
    <mergeCell ref="I164:I165"/>
    <mergeCell ref="I212:I213"/>
    <mergeCell ref="I260:I261"/>
    <mergeCell ref="I286:I287"/>
    <mergeCell ref="I314:I315"/>
    <mergeCell ref="I363:I364"/>
    <mergeCell ref="I416:I417"/>
    <mergeCell ref="I466:I467"/>
    <mergeCell ref="I518:I519"/>
    <mergeCell ref="I568:I569"/>
    <mergeCell ref="I620:I621"/>
    <mergeCell ref="I671:I672"/>
    <mergeCell ref="I723:I724"/>
    <mergeCell ref="I774:I775"/>
    <mergeCell ref="I825:I826"/>
    <mergeCell ref="I876:I877"/>
    <mergeCell ref="I927:I928"/>
    <mergeCell ref="I980:I981"/>
    <mergeCell ref="H466:H467"/>
    <mergeCell ref="H518:H519"/>
    <mergeCell ref="H568:H569"/>
    <mergeCell ref="H620:H621"/>
    <mergeCell ref="H671:H672"/>
    <mergeCell ref="H723:H724"/>
    <mergeCell ref="H774:H775"/>
    <mergeCell ref="H825:H826"/>
    <mergeCell ref="H876:H877"/>
    <mergeCell ref="H10:H11"/>
    <mergeCell ref="H58:H59"/>
    <mergeCell ref="H164:H165"/>
    <mergeCell ref="H212:H213"/>
    <mergeCell ref="H260:H261"/>
    <mergeCell ref="H286:H287"/>
    <mergeCell ref="H314:H315"/>
    <mergeCell ref="H363:H364"/>
    <mergeCell ref="H416:H417"/>
    <mergeCell ref="B952:E952"/>
    <mergeCell ref="B470:B497"/>
    <mergeCell ref="D471:D475"/>
    <mergeCell ref="D477:D479"/>
    <mergeCell ref="D481:D483"/>
    <mergeCell ref="D493:D494"/>
    <mergeCell ref="B289:B309"/>
    <mergeCell ref="B167:B206"/>
    <mergeCell ref="D191:D192"/>
    <mergeCell ref="D195:D198"/>
    <mergeCell ref="B263:B284"/>
    <mergeCell ref="D264:D268"/>
    <mergeCell ref="D272:D273"/>
    <mergeCell ref="D275:D277"/>
    <mergeCell ref="B216:B251"/>
    <mergeCell ref="D217:D221"/>
    <mergeCell ref="D226:D227"/>
    <mergeCell ref="D229:D235"/>
    <mergeCell ref="C210:F210"/>
    <mergeCell ref="D290:D294"/>
    <mergeCell ref="B318:B348"/>
    <mergeCell ref="B367:B411"/>
    <mergeCell ref="B624:B646"/>
    <mergeCell ref="D625:D629"/>
    <mergeCell ref="D8:F8"/>
    <mergeCell ref="D28:D30"/>
    <mergeCell ref="D94:D97"/>
    <mergeCell ref="D103:D109"/>
    <mergeCell ref="C162:F162"/>
    <mergeCell ref="D15:D18"/>
    <mergeCell ref="D20:D21"/>
    <mergeCell ref="D23:D26"/>
    <mergeCell ref="D86:D87"/>
    <mergeCell ref="D113:D116"/>
    <mergeCell ref="D120:D121"/>
    <mergeCell ref="D36:D38"/>
    <mergeCell ref="D55:F55"/>
    <mergeCell ref="D62:D66"/>
    <mergeCell ref="D72:D75"/>
    <mergeCell ref="D77:D84"/>
    <mergeCell ref="B522:B557"/>
    <mergeCell ref="D523:D527"/>
    <mergeCell ref="D532:D533"/>
    <mergeCell ref="D535:D537"/>
    <mergeCell ref="D543:D544"/>
    <mergeCell ref="D548:D553"/>
    <mergeCell ref="D581:D582"/>
    <mergeCell ref="D584:D586"/>
    <mergeCell ref="C618:F618"/>
    <mergeCell ref="B572:B596"/>
    <mergeCell ref="B420:B442"/>
    <mergeCell ref="D421:D425"/>
    <mergeCell ref="C361:F361"/>
    <mergeCell ref="D327:D329"/>
    <mergeCell ref="D331:D334"/>
    <mergeCell ref="D343:D344"/>
    <mergeCell ref="D319:D323"/>
    <mergeCell ref="C285:F285"/>
    <mergeCell ref="D168:D172"/>
    <mergeCell ref="D176:D178"/>
    <mergeCell ref="D180:D185"/>
    <mergeCell ref="D187:D188"/>
    <mergeCell ref="D376:D378"/>
    <mergeCell ref="D380:D385"/>
    <mergeCell ref="D368:D372"/>
    <mergeCell ref="B778:B801"/>
    <mergeCell ref="D779:D783"/>
    <mergeCell ref="D787:D788"/>
    <mergeCell ref="B675:B706"/>
    <mergeCell ref="D676:D680"/>
    <mergeCell ref="D684:D685"/>
    <mergeCell ref="D687:D690"/>
    <mergeCell ref="D697:D698"/>
    <mergeCell ref="B726:B750"/>
    <mergeCell ref="B879:B901"/>
    <mergeCell ref="D880:D884"/>
    <mergeCell ref="D888:D889"/>
    <mergeCell ref="D891:D893"/>
    <mergeCell ref="C823:F823"/>
    <mergeCell ref="B829:B854"/>
    <mergeCell ref="D830:D834"/>
    <mergeCell ref="D838:D841"/>
    <mergeCell ref="D843:D845"/>
    <mergeCell ref="D850:D851"/>
    <mergeCell ref="C874:F874"/>
    <mergeCell ref="G825:G826"/>
    <mergeCell ref="G876:G877"/>
    <mergeCell ref="D573:D577"/>
    <mergeCell ref="D790:D792"/>
    <mergeCell ref="D244:D245"/>
    <mergeCell ref="C259:F259"/>
    <mergeCell ref="C516:F516"/>
    <mergeCell ref="D429:D430"/>
    <mergeCell ref="D432:D434"/>
    <mergeCell ref="C464:G464"/>
    <mergeCell ref="C669:F669"/>
    <mergeCell ref="D296:D297"/>
    <mergeCell ref="D299:D301"/>
    <mergeCell ref="C312:F312"/>
    <mergeCell ref="D727:D731"/>
    <mergeCell ref="D735:D736"/>
    <mergeCell ref="D738:D740"/>
    <mergeCell ref="D392:D393"/>
    <mergeCell ref="D397:D406"/>
    <mergeCell ref="D702:D706"/>
    <mergeCell ref="C772:F772"/>
    <mergeCell ref="D633:D634"/>
    <mergeCell ref="D636:D639"/>
    <mergeCell ref="B1006:E1006"/>
    <mergeCell ref="G10:G11"/>
    <mergeCell ref="G58:G59"/>
    <mergeCell ref="G164:G165"/>
    <mergeCell ref="G212:G213"/>
    <mergeCell ref="G260:G261"/>
    <mergeCell ref="G286:G287"/>
    <mergeCell ref="G314:G315"/>
    <mergeCell ref="G363:G364"/>
    <mergeCell ref="G416:G417"/>
    <mergeCell ref="B931:B950"/>
    <mergeCell ref="D932:D936"/>
    <mergeCell ref="D938:D939"/>
    <mergeCell ref="D941:D943"/>
    <mergeCell ref="G927:G928"/>
    <mergeCell ref="G980:G981"/>
    <mergeCell ref="G466:G467"/>
    <mergeCell ref="G518:G519"/>
    <mergeCell ref="G568:G569"/>
    <mergeCell ref="G620:G621"/>
    <mergeCell ref="G671:G672"/>
    <mergeCell ref="G723:G724"/>
    <mergeCell ref="G774:G775"/>
    <mergeCell ref="C925:F925"/>
  </mergeCells>
  <phoneticPr fontId="16" type="noConversion"/>
  <pageMargins left="0" right="0" top="0" bottom="0" header="0" footer="0"/>
  <pageSetup orientation="portrait" r:id="rId1"/>
  <headerFooter scaleWithDoc="0"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</dc:creator>
  <cp:lastModifiedBy>Athlon</cp:lastModifiedBy>
  <cp:lastPrinted>2025-07-11T11:07:53Z</cp:lastPrinted>
  <dcterms:created xsi:type="dcterms:W3CDTF">2023-10-30T13:00:30Z</dcterms:created>
  <dcterms:modified xsi:type="dcterms:W3CDTF">2025-09-12T06:34:18Z</dcterms:modified>
</cp:coreProperties>
</file>